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80" windowWidth="10965" windowHeight="11235" firstSheet="4" activeTab="4"/>
  </bookViews>
  <sheets>
    <sheet name="RECALCULARE IAN FEB 2016" sheetId="1" r:id="rId1"/>
    <sheet name="recalculare ian feb" sheetId="2" r:id="rId2"/>
    <sheet name="contract ian iun 2016" sheetId="3" r:id="rId3"/>
    <sheet name="recalculare apr-mai 2016 (2)" sheetId="4" r:id="rId4"/>
    <sheet name="ianuarie 2019" sheetId="5" r:id="rId5"/>
  </sheets>
  <definedNames>
    <definedName name="_xlnm.Print_Area" localSheetId="2">'contract ian iun 2016'!$A$1:$S$97</definedName>
    <definedName name="_xlnm.Print_Area" localSheetId="4">'ianuarie 2019'!$A$1:$CX$72</definedName>
    <definedName name="_xlnm.Print_Area" localSheetId="3">'recalculare apr-mai 2016 (2)'!$A$1:$Q$62</definedName>
    <definedName name="_xlnm.Print_Area" localSheetId="1">'recalculare ian feb'!$A$1:$H$62</definedName>
    <definedName name="_xlnm.Print_Area" localSheetId="0">'RECALCULARE IAN FEB 2016'!$A$1:$N$62</definedName>
  </definedNames>
  <calcPr fullCalcOnLoad="1"/>
</workbook>
</file>

<file path=xl/sharedStrings.xml><?xml version="1.0" encoding="utf-8"?>
<sst xmlns="http://schemas.openxmlformats.org/spreadsheetml/2006/main" count="668" uniqueCount="210">
  <si>
    <t>CAS Botosani</t>
  </si>
  <si>
    <t>Nr. crt.</t>
  </si>
  <si>
    <t>Nume furnizor</t>
  </si>
  <si>
    <t>CMI DR. BORDIANU CATALINA-OANA</t>
  </si>
  <si>
    <t>CMI DR. JESCU CONSTANTIN ANDREI</t>
  </si>
  <si>
    <t>CMI DR. MALAIRĂU RALUCA-ALEXANDRA</t>
  </si>
  <si>
    <t>CMI DR. OLARIU ALINA</t>
  </si>
  <si>
    <t>CMI DR. RAICU CAMELIA</t>
  </si>
  <si>
    <t>CMI DR. TUDORA CRISTINA</t>
  </si>
  <si>
    <t>CMI DR. ANDRIOAIE ALEXANDRU</t>
  </si>
  <si>
    <t>CMI DR. BERCU ROXANA ALINA</t>
  </si>
  <si>
    <t>CMI DR. BOICU CORNELIA-CRISTINA</t>
  </si>
  <si>
    <t>CMI DR. COVALIU CRISTINA-NICULINA</t>
  </si>
  <si>
    <t>CMI DR. OBREJA OTILIA-CRISTINA</t>
  </si>
  <si>
    <t>CMI DR. SIMINIUC LUCIAN-NICOLAE</t>
  </si>
  <si>
    <t>CMI DR. TEODORU ADRIAN-CATALIN</t>
  </si>
  <si>
    <t>CMI DR. VIZITEU LUMINITA-RODICA</t>
  </si>
  <si>
    <t>CMI DR. VLASCU  MARIA-MARILENA</t>
  </si>
  <si>
    <t>CMI DR. DANILA CAMELIA</t>
  </si>
  <si>
    <t>CMI DR. DIRVARIU CRISTINEL-IONEL</t>
  </si>
  <si>
    <t>CMI DR. DIRVARIU MIHAELA-DANIELA</t>
  </si>
  <si>
    <t>CMI DR. PRISACARIU IOLANDA-ELENA</t>
  </si>
  <si>
    <t>CMI DR. PUHACEL NICOLETA</t>
  </si>
  <si>
    <t>CMI DR. ARUXANDEI ANA-MARIA</t>
  </si>
  <si>
    <t>CMI DR. PIRTAC VALENTIN</t>
  </si>
  <si>
    <t>CMI DR. PIRTAC VALENTINA</t>
  </si>
  <si>
    <t>CMI DR. HUTANU SILVIA</t>
  </si>
  <si>
    <t>CMI DR. DOBOSERU SILVIA-LIA</t>
  </si>
  <si>
    <t>CMI DR. SCLADAN MARIA-DANIELA</t>
  </si>
  <si>
    <t>STEFI-DENT</t>
  </si>
  <si>
    <t>CMI DR. COLESCU MARIANA</t>
  </si>
  <si>
    <t>CMI DR. PALANCEANU FELICIA-NICULINA</t>
  </si>
  <si>
    <t>CMI DR. DANILA IOAN-SORIN</t>
  </si>
  <si>
    <t>CMI DR. STOICA DORINA</t>
  </si>
  <si>
    <t>CMI DR. CIORNEI BRINDUSA MARIA</t>
  </si>
  <si>
    <t>CMI DR. TEPOI VIOLETA-SIMONA</t>
  </si>
  <si>
    <t>CMI DR. VASILIU NINA-AURELIA</t>
  </si>
  <si>
    <t>Total general:</t>
  </si>
  <si>
    <t>CMI DR. BOATCA RADU-MADALIN (VLASINESTI)</t>
  </si>
  <si>
    <t>CMI DR. BOATCA RADU-MADALIN (FLAMANZI)</t>
  </si>
  <si>
    <t>CMI  TEODENT (BOTOSANI)</t>
  </si>
  <si>
    <t>CMI  TEODENT (TUDORA)</t>
  </si>
  <si>
    <t>CMI VITELARU-TUDOSA D. CATALINA-ECATERINA</t>
  </si>
  <si>
    <t>Aprobat</t>
  </si>
  <si>
    <t>Director Economic</t>
  </si>
  <si>
    <t xml:space="preserve">Presedinte Director General                                                            </t>
  </si>
  <si>
    <t xml:space="preserve">Costel Lupaşcu   </t>
  </si>
  <si>
    <t xml:space="preserve">Carmen Rodica Nicolau </t>
  </si>
  <si>
    <t xml:space="preserve">Director Relaţii Contractuale           </t>
  </si>
  <si>
    <t>Alina Mustiaţă</t>
  </si>
  <si>
    <t xml:space="preserve">Colescu Monica  </t>
  </si>
  <si>
    <t>ANEXA 1</t>
  </si>
  <si>
    <t>CMI DR. ZORILĂ ALEXANDRU</t>
  </si>
  <si>
    <t>CMI DR. DROBOTĂ OANA ANDREEA</t>
  </si>
  <si>
    <t>CMI CORIDENT</t>
  </si>
  <si>
    <t>CMI DR. VLAŞCU DRAGOŞ ALEXANDRU</t>
  </si>
  <si>
    <t>CMI DR.DASCĂLU MANUELA RAMONA</t>
  </si>
  <si>
    <t>CMI DR.DĂSCĂLESCU DUMITRU CĂTĂLIN</t>
  </si>
  <si>
    <t>Avizat</t>
  </si>
  <si>
    <t>Întocmit</t>
  </si>
  <si>
    <t xml:space="preserve">Contract IAN </t>
  </si>
  <si>
    <t>Contract FEB</t>
  </si>
  <si>
    <t>Contract MART.</t>
  </si>
  <si>
    <t>Trim I</t>
  </si>
  <si>
    <t>Centralizator servicii medicale stomatologice -  TRIM. I 2016</t>
  </si>
  <si>
    <t>CMI DR. ANDRIOAIE ALEXANDRU - DR. ILIESCU BOGDAN</t>
  </si>
  <si>
    <t>Plati IAN</t>
  </si>
  <si>
    <t>Plati FEB</t>
  </si>
  <si>
    <t>Redistribuire sumă pe medici</t>
  </si>
  <si>
    <t>Contract martie recalculat</t>
  </si>
  <si>
    <t>Dif. +/-  contr./plati</t>
  </si>
  <si>
    <t>Trim I recalculat</t>
  </si>
  <si>
    <t>IAN</t>
  </si>
  <si>
    <t>FEB</t>
  </si>
  <si>
    <t>MAR</t>
  </si>
  <si>
    <t>Centralizator servicii medicale stomatologice -  SEMESTRUL I 2016</t>
  </si>
  <si>
    <t>Trim II</t>
  </si>
  <si>
    <t>AN 2016</t>
  </si>
  <si>
    <t>PLATI MAR</t>
  </si>
  <si>
    <t>Contract APR</t>
  </si>
  <si>
    <t>Contract MAI</t>
  </si>
  <si>
    <t>Contract IUN</t>
  </si>
  <si>
    <t>APR recalculat</t>
  </si>
  <si>
    <t>Trim II recalculat</t>
  </si>
  <si>
    <t>Contract Trim I</t>
  </si>
  <si>
    <t>Plati APR</t>
  </si>
  <si>
    <t>Plati MAI</t>
  </si>
  <si>
    <t>Contract IUN recalculat</t>
  </si>
  <si>
    <t>Redistribuire sumă contract STEFIDENT</t>
  </si>
  <si>
    <t>Contract Iulie</t>
  </si>
  <si>
    <t>Contract Iunie</t>
  </si>
  <si>
    <t>CMI DR. VLASCU- DR. DUMITRAS</t>
  </si>
  <si>
    <t xml:space="preserve">CMI DR. ARUXANDEI ANA-MARIA </t>
  </si>
  <si>
    <t>SC DENTSON CLINIC SRL- DR. S. MIRCEA</t>
  </si>
  <si>
    <t>SC DENTSON CLINIC SRL- DR. S. GRETA</t>
  </si>
  <si>
    <t>CMI DR. SALT ANGELICA</t>
  </si>
  <si>
    <t>CMI DR. OSTAFI ROXANA</t>
  </si>
  <si>
    <t>Categorie medic</t>
  </si>
  <si>
    <t>MB</t>
  </si>
  <si>
    <t>MR</t>
  </si>
  <si>
    <t>MS</t>
  </si>
  <si>
    <t>MP</t>
  </si>
  <si>
    <t>CMI  TEODENT (BOTOSANI) GUIGOVA</t>
  </si>
  <si>
    <t>Contract  Semestrul I</t>
  </si>
  <si>
    <t xml:space="preserve">Carmen Rodica Nicolau   </t>
  </si>
  <si>
    <t>Plati Ianuarie</t>
  </si>
  <si>
    <t>Plati Februarie</t>
  </si>
  <si>
    <t>Contract Aprilie</t>
  </si>
  <si>
    <t>Contract Mai</t>
  </si>
  <si>
    <t>Contract August</t>
  </si>
  <si>
    <t>Contract Septembrie</t>
  </si>
  <si>
    <t>Trim IV 2017</t>
  </si>
  <si>
    <t>Contract Octombrie</t>
  </si>
  <si>
    <t>Contract Noiembrie</t>
  </si>
  <si>
    <t>Contract Decembrie</t>
  </si>
  <si>
    <t>CMI VITELARU-DR. MIHAI RALUCA</t>
  </si>
  <si>
    <t>Director economic</t>
  </si>
  <si>
    <t>Intocmit</t>
  </si>
  <si>
    <t>Drobotă Sorin</t>
  </si>
  <si>
    <t>Anexa1</t>
  </si>
  <si>
    <t>Plati Martie</t>
  </si>
  <si>
    <t>Redistribuire suma contract Tudora si Dascalescu</t>
  </si>
  <si>
    <t>redistribuire economii Martie</t>
  </si>
  <si>
    <t>Aprilie recalculat</t>
  </si>
  <si>
    <t>Plăți  Aprilie</t>
  </si>
  <si>
    <t>Plăți  Mai</t>
  </si>
  <si>
    <t>Dif plati Aprilie Mai</t>
  </si>
  <si>
    <t>Redistribuire economii Aprilie -Mai</t>
  </si>
  <si>
    <t>Redistribuire suma contract CMI Honciuc si Dr.Grigoriu</t>
  </si>
  <si>
    <t>Iunie Recalculat</t>
  </si>
  <si>
    <t>CMI DR. HONCIUC RADU-MADALIN (VLASINESTI)</t>
  </si>
  <si>
    <t>Plăti iunie</t>
  </si>
  <si>
    <t>Plăti iulie</t>
  </si>
  <si>
    <t>Dif +/- Iunie</t>
  </si>
  <si>
    <t>Dif +/- Iulie</t>
  </si>
  <si>
    <t>Dif +/- Iunie+Iulie</t>
  </si>
  <si>
    <t>Redistribuire Iunie+Iulie</t>
  </si>
  <si>
    <t>August Recalculat</t>
  </si>
  <si>
    <t>Plati August</t>
  </si>
  <si>
    <t>Plati septembrie</t>
  </si>
  <si>
    <t>Octombrie recalculat</t>
  </si>
  <si>
    <t>Dif +/- august</t>
  </si>
  <si>
    <t>Dif +/- Septembrie</t>
  </si>
  <si>
    <t>Dif +/- august + septembrie</t>
  </si>
  <si>
    <t>Redistribuire August + Septembrie</t>
  </si>
  <si>
    <r>
      <t xml:space="preserve">CMI DR. </t>
    </r>
    <r>
      <rPr>
        <sz val="8"/>
        <color indexed="8"/>
        <rFont val="Times New Roman"/>
        <family val="1"/>
      </rPr>
      <t>VLASCU</t>
    </r>
    <r>
      <rPr>
        <sz val="8"/>
        <color indexed="8"/>
        <rFont val="Times New Roman"/>
        <family val="0"/>
      </rPr>
      <t xml:space="preserve">  MARIA (ALBESTI)</t>
    </r>
  </si>
  <si>
    <t>CMI DR. DOBOSERU SILVIA</t>
  </si>
  <si>
    <t>Plăți Octombrie</t>
  </si>
  <si>
    <t>Dif Plăți +/-</t>
  </si>
  <si>
    <t>Redistribuire Octombrie</t>
  </si>
  <si>
    <t>Noiembrie Recalculat</t>
  </si>
  <si>
    <t>Redistribuire sume  Arlaserdent SRL</t>
  </si>
  <si>
    <t>Plăti Noiembrie</t>
  </si>
  <si>
    <t>Dif. +/-</t>
  </si>
  <si>
    <t>Redistribuire Decembrie</t>
  </si>
  <si>
    <t>Redistribuire sume Dr. Iliescu Bogdan</t>
  </si>
  <si>
    <t>Decembrie Recalculat</t>
  </si>
  <si>
    <t>Andronachi Veronica</t>
  </si>
  <si>
    <t>Contract Februarie</t>
  </si>
  <si>
    <t xml:space="preserve">Contract Ianuarie </t>
  </si>
  <si>
    <t>Contract Martie</t>
  </si>
  <si>
    <t>Dif +/-</t>
  </si>
  <si>
    <t>Redistribuire Ianuarie</t>
  </si>
  <si>
    <t>Iuri Mihai Prisecariu</t>
  </si>
  <si>
    <t>Redistribuire economii</t>
  </si>
  <si>
    <t>Contract Ianuarie (Plăți)</t>
  </si>
  <si>
    <t>Contract Februarie (Plăți)</t>
  </si>
  <si>
    <t>Contract Martie (Recalculat)</t>
  </si>
  <si>
    <t xml:space="preserve"> Februarie (Recalculat)</t>
  </si>
  <si>
    <t>Trim III 2018</t>
  </si>
  <si>
    <t>Contract Martie (Plati)</t>
  </si>
  <si>
    <t>Redistribuire economii Martie</t>
  </si>
  <si>
    <t>Contract Aprilie (Recalculat)</t>
  </si>
  <si>
    <t>CMI DR. VLAŞCU DRAGOŞ</t>
  </si>
  <si>
    <t>CMI  TEODENT- MATEIUC</t>
  </si>
  <si>
    <t>CMI DR. PRISACARIU -DR. CENTEA</t>
  </si>
  <si>
    <t>CMI DR. PRISACARIU IOLANDA</t>
  </si>
  <si>
    <t>CMI DR. BOICU CORNELIA</t>
  </si>
  <si>
    <t>CMI DR. HONCIUC- DR. DUCULEANU</t>
  </si>
  <si>
    <t xml:space="preserve">CMI  TEODENT (TUDORA)- DR MIRAUTI </t>
  </si>
  <si>
    <t>CMI DR CIOBANU P. MONICA</t>
  </si>
  <si>
    <t>CMI. DR. LUCHIANCIUC CRISTIAN</t>
  </si>
  <si>
    <t>CMI DR. URIESU CONSTANTIN</t>
  </si>
  <si>
    <t>CMI  TEODENT (BT) ANDRICI</t>
  </si>
  <si>
    <t>Contract Aprilie (Plati)</t>
  </si>
  <si>
    <t>Redistribuire economii Aprilie</t>
  </si>
  <si>
    <t>Contract Mai(Recalculat)</t>
  </si>
  <si>
    <t>Contract Mai plati</t>
  </si>
  <si>
    <t>Redistribuire economii mai</t>
  </si>
  <si>
    <t>Contract Iunie(Recalculat)</t>
  </si>
  <si>
    <t>Stela Cimpoi</t>
  </si>
  <si>
    <t>Plati iulie</t>
  </si>
  <si>
    <t>Plati aug</t>
  </si>
  <si>
    <t>dif 3188</t>
  </si>
  <si>
    <t>Plati sep</t>
  </si>
  <si>
    <t>dif=4284,80</t>
  </si>
  <si>
    <t>dif =7587,60</t>
  </si>
  <si>
    <t>Contract oct rec</t>
  </si>
  <si>
    <t xml:space="preserve">DIF TRIM </t>
  </si>
  <si>
    <t>IUNIE PLATI</t>
  </si>
  <si>
    <t>febr</t>
  </si>
  <si>
    <t>trim I</t>
  </si>
  <si>
    <t>MART</t>
  </si>
  <si>
    <t>april</t>
  </si>
  <si>
    <t>mai</t>
  </si>
  <si>
    <t>iunie</t>
  </si>
  <si>
    <t>trim II</t>
  </si>
  <si>
    <t>Centralizator valori contractate servicii medicină dentară -  IANUARIE- IUNIE 2019</t>
  </si>
  <si>
    <t>trim II-2019</t>
  </si>
  <si>
    <t>trim I-2019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</si>
</sst>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m\ yyyy"/>
    <numFmt numFmtId="181" formatCode="dd\-mm\-yyyy"/>
    <numFmt numFmtId="182" formatCode="dd/mm/yyyy\ hh\.mm\.ss"/>
    <numFmt numFmtId="183" formatCode="dd\.mm\.yyyy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0"/>
    </font>
    <font>
      <sz val="8"/>
      <color indexed="8"/>
      <name val="sansserif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28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29" borderId="0" xfId="0" applyFont="1" applyFill="1" applyBorder="1" applyAlignment="1">
      <alignment horizontal="left" vertical="top" wrapText="1"/>
    </xf>
    <xf numFmtId="0" fontId="3" fillId="29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179" fontId="10" fillId="0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5" fillId="29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right" vertical="center"/>
    </xf>
    <xf numFmtId="179" fontId="10" fillId="29" borderId="10" xfId="42" applyFont="1" applyFill="1" applyBorder="1" applyAlignment="1">
      <alignment vertical="center" wrapText="1"/>
    </xf>
    <xf numFmtId="17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5" fillId="29" borderId="11" xfId="0" applyFont="1" applyFill="1" applyBorder="1" applyAlignment="1">
      <alignment horizontal="center" vertical="center" wrapText="1"/>
    </xf>
    <xf numFmtId="179" fontId="10" fillId="0" borderId="11" xfId="42" applyFont="1" applyFill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 vertical="center"/>
    </xf>
    <xf numFmtId="179" fontId="10" fillId="29" borderId="11" xfId="42" applyFont="1" applyFill="1" applyBorder="1" applyAlignment="1">
      <alignment vertical="center" wrapText="1"/>
    </xf>
    <xf numFmtId="0" fontId="5" fillId="29" borderId="12" xfId="0" applyFont="1" applyFill="1" applyBorder="1" applyAlignment="1">
      <alignment horizontal="center" vertical="center" wrapText="1"/>
    </xf>
    <xf numFmtId="179" fontId="10" fillId="0" borderId="12" xfId="42" applyFont="1" applyFill="1" applyBorder="1" applyAlignment="1">
      <alignment horizontal="right" vertical="center" wrapText="1"/>
    </xf>
    <xf numFmtId="179" fontId="0" fillId="0" borderId="12" xfId="0" applyNumberFormat="1" applyBorder="1" applyAlignment="1">
      <alignment horizontal="right" vertical="center"/>
    </xf>
    <xf numFmtId="179" fontId="10" fillId="29" borderId="12" xfId="42" applyFont="1" applyFill="1" applyBorder="1" applyAlignment="1">
      <alignment vertical="center" wrapText="1"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179" fontId="7" fillId="0" borderId="14" xfId="42" applyFont="1" applyFill="1" applyBorder="1" applyAlignment="1">
      <alignment horizontal="right" vertical="center"/>
    </xf>
    <xf numFmtId="179" fontId="7" fillId="0" borderId="15" xfId="0" applyNumberFormat="1" applyFont="1" applyBorder="1" applyAlignment="1">
      <alignment horizontal="center" vertical="center"/>
    </xf>
    <xf numFmtId="49" fontId="10" fillId="29" borderId="0" xfId="0" applyNumberFormat="1" applyFont="1" applyFill="1" applyBorder="1" applyAlignment="1">
      <alignment horizontal="left" wrapText="1"/>
    </xf>
    <xf numFmtId="17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9" fontId="0" fillId="0" borderId="10" xfId="42" applyFon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0" xfId="42" applyFont="1" applyBorder="1" applyAlignment="1">
      <alignment/>
    </xf>
    <xf numFmtId="179" fontId="0" fillId="0" borderId="10" xfId="42" applyBorder="1" applyAlignment="1">
      <alignment/>
    </xf>
    <xf numFmtId="179" fontId="0" fillId="0" borderId="11" xfId="42" applyBorder="1" applyAlignment="1">
      <alignment/>
    </xf>
    <xf numFmtId="179" fontId="0" fillId="0" borderId="0" xfId="0" applyNumberFormat="1" applyAlignment="1">
      <alignment/>
    </xf>
    <xf numFmtId="179" fontId="0" fillId="0" borderId="10" xfId="42" applyFont="1" applyFill="1" applyBorder="1" applyAlignment="1">
      <alignment/>
    </xf>
    <xf numFmtId="179" fontId="0" fillId="0" borderId="17" xfId="42" applyBorder="1" applyAlignment="1">
      <alignment/>
    </xf>
    <xf numFmtId="179" fontId="10" fillId="0" borderId="10" xfId="42" applyFont="1" applyFill="1" applyBorder="1" applyAlignment="1">
      <alignment horizontal="right" wrapText="1"/>
    </xf>
    <xf numFmtId="179" fontId="10" fillId="0" borderId="11" xfId="42" applyFont="1" applyFill="1" applyBorder="1" applyAlignment="1">
      <alignment horizontal="right" wrapText="1"/>
    </xf>
    <xf numFmtId="0" fontId="0" fillId="30" borderId="0" xfId="0" applyFill="1" applyAlignment="1">
      <alignment/>
    </xf>
    <xf numFmtId="179" fontId="0" fillId="0" borderId="18" xfId="0" applyNumberFormat="1" applyBorder="1" applyAlignment="1">
      <alignment/>
    </xf>
    <xf numFmtId="179" fontId="0" fillId="0" borderId="12" xfId="42" applyBorder="1" applyAlignment="1">
      <alignment/>
    </xf>
    <xf numFmtId="179" fontId="10" fillId="0" borderId="12" xfId="42" applyFont="1" applyFill="1" applyBorder="1" applyAlignment="1">
      <alignment horizontal="right" wrapText="1"/>
    </xf>
    <xf numFmtId="179" fontId="0" fillId="0" borderId="19" xfId="42" applyBorder="1" applyAlignment="1">
      <alignment/>
    </xf>
    <xf numFmtId="0" fontId="12" fillId="29" borderId="0" xfId="0" applyFont="1" applyFill="1" applyBorder="1" applyAlignment="1">
      <alignment horizontal="left" vertical="top" wrapText="1"/>
    </xf>
    <xf numFmtId="0" fontId="13" fillId="29" borderId="0" xfId="0" applyFont="1" applyFill="1" applyBorder="1" applyAlignment="1">
      <alignment horizontal="left" vertical="top" wrapText="1"/>
    </xf>
    <xf numFmtId="0" fontId="12" fillId="29" borderId="0" xfId="0" applyFont="1" applyFill="1" applyBorder="1" applyAlignment="1">
      <alignment horizontal="center" wrapText="1"/>
    </xf>
    <xf numFmtId="49" fontId="15" fillId="29" borderId="0" xfId="0" applyNumberFormat="1" applyFont="1" applyFill="1" applyBorder="1" applyAlignment="1">
      <alignment wrapText="1"/>
    </xf>
    <xf numFmtId="14" fontId="12" fillId="29" borderId="0" xfId="0" applyNumberFormat="1" applyFont="1" applyFill="1" applyBorder="1" applyAlignment="1">
      <alignment horizontal="center" vertical="top" wrapText="1"/>
    </xf>
    <xf numFmtId="0" fontId="16" fillId="29" borderId="10" xfId="0" applyFont="1" applyFill="1" applyBorder="1" applyAlignment="1">
      <alignment horizontal="left" vertical="center" wrapText="1"/>
    </xf>
    <xf numFmtId="179" fontId="6" fillId="29" borderId="10" xfId="0" applyNumberFormat="1" applyFont="1" applyFill="1" applyBorder="1" applyAlignment="1">
      <alignment/>
    </xf>
    <xf numFmtId="179" fontId="6" fillId="29" borderId="10" xfId="42" applyFont="1" applyFill="1" applyBorder="1" applyAlignment="1">
      <alignment/>
    </xf>
    <xf numFmtId="4" fontId="6" fillId="29" borderId="10" xfId="57" applyNumberFormat="1" applyFont="1" applyFill="1" applyBorder="1">
      <alignment/>
      <protection/>
    </xf>
    <xf numFmtId="4" fontId="6" fillId="29" borderId="10" xfId="0" applyNumberFormat="1" applyFont="1" applyFill="1" applyBorder="1" applyAlignment="1">
      <alignment/>
    </xf>
    <xf numFmtId="179" fontId="6" fillId="29" borderId="10" xfId="0" applyNumberFormat="1" applyFont="1" applyFill="1" applyBorder="1" applyAlignment="1">
      <alignment/>
    </xf>
    <xf numFmtId="0" fontId="16" fillId="29" borderId="0" xfId="0" applyFont="1" applyFill="1" applyBorder="1" applyAlignment="1">
      <alignment horizontal="left" vertical="center" wrapText="1"/>
    </xf>
    <xf numFmtId="179" fontId="6" fillId="29" borderId="0" xfId="0" applyNumberFormat="1" applyFont="1" applyFill="1" applyBorder="1" applyAlignment="1">
      <alignment/>
    </xf>
    <xf numFmtId="179" fontId="6" fillId="29" borderId="0" xfId="0" applyNumberFormat="1" applyFont="1" applyFill="1" applyBorder="1" applyAlignment="1">
      <alignment/>
    </xf>
    <xf numFmtId="179" fontId="6" fillId="29" borderId="0" xfId="42" applyFont="1" applyFill="1" applyBorder="1" applyAlignment="1">
      <alignment/>
    </xf>
    <xf numFmtId="4" fontId="6" fillId="29" borderId="0" xfId="57" applyNumberFormat="1" applyFont="1" applyFill="1" applyBorder="1">
      <alignment/>
      <protection/>
    </xf>
    <xf numFmtId="4" fontId="6" fillId="29" borderId="0" xfId="0" applyNumberFormat="1" applyFont="1" applyFill="1" applyBorder="1" applyAlignment="1">
      <alignment/>
    </xf>
    <xf numFmtId="4" fontId="6" fillId="29" borderId="11" xfId="0" applyNumberFormat="1" applyFont="1" applyFill="1" applyBorder="1" applyAlignment="1">
      <alignment/>
    </xf>
    <xf numFmtId="0" fontId="16" fillId="29" borderId="12" xfId="0" applyFont="1" applyFill="1" applyBorder="1" applyAlignment="1">
      <alignment horizontal="left" vertical="center" wrapText="1"/>
    </xf>
    <xf numFmtId="179" fontId="6" fillId="29" borderId="12" xfId="0" applyNumberFormat="1" applyFont="1" applyFill="1" applyBorder="1" applyAlignment="1">
      <alignment/>
    </xf>
    <xf numFmtId="179" fontId="6" fillId="29" borderId="12" xfId="0" applyNumberFormat="1" applyFont="1" applyFill="1" applyBorder="1" applyAlignment="1">
      <alignment/>
    </xf>
    <xf numFmtId="179" fontId="6" fillId="29" borderId="12" xfId="42" applyFont="1" applyFill="1" applyBorder="1" applyAlignment="1">
      <alignment/>
    </xf>
    <xf numFmtId="4" fontId="6" fillId="29" borderId="12" xfId="57" applyNumberFormat="1" applyFont="1" applyFill="1" applyBorder="1">
      <alignment/>
      <protection/>
    </xf>
    <xf numFmtId="4" fontId="6" fillId="29" borderId="12" xfId="0" applyNumberFormat="1" applyFont="1" applyFill="1" applyBorder="1" applyAlignment="1">
      <alignment/>
    </xf>
    <xf numFmtId="4" fontId="6" fillId="29" borderId="19" xfId="0" applyNumberFormat="1" applyFont="1" applyFill="1" applyBorder="1" applyAlignment="1">
      <alignment/>
    </xf>
    <xf numFmtId="0" fontId="13" fillId="29" borderId="0" xfId="0" applyFont="1" applyFill="1" applyBorder="1" applyAlignment="1">
      <alignment horizontal="left" wrapText="1"/>
    </xf>
    <xf numFmtId="0" fontId="16" fillId="29" borderId="0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left" vertical="center" wrapText="1"/>
    </xf>
    <xf numFmtId="179" fontId="6" fillId="29" borderId="11" xfId="0" applyNumberFormat="1" applyFont="1" applyFill="1" applyBorder="1" applyAlignment="1">
      <alignment/>
    </xf>
    <xf numFmtId="179" fontId="6" fillId="29" borderId="11" xfId="42" applyFont="1" applyFill="1" applyBorder="1" applyAlignment="1">
      <alignment/>
    </xf>
    <xf numFmtId="4" fontId="6" fillId="29" borderId="11" xfId="57" applyNumberFormat="1" applyFont="1" applyFill="1" applyBorder="1">
      <alignment/>
      <protection/>
    </xf>
    <xf numFmtId="0" fontId="6" fillId="29" borderId="0" xfId="0" applyFont="1" applyFill="1" applyAlignment="1">
      <alignment/>
    </xf>
    <xf numFmtId="0" fontId="6" fillId="29" borderId="0" xfId="0" applyFont="1" applyFill="1" applyAlignment="1">
      <alignment/>
    </xf>
    <xf numFmtId="0" fontId="6" fillId="29" borderId="0" xfId="0" applyFont="1" applyFill="1" applyAlignment="1">
      <alignment horizontal="right"/>
    </xf>
    <xf numFmtId="0" fontId="6" fillId="29" borderId="0" xfId="0" applyFont="1" applyFill="1" applyBorder="1" applyAlignment="1">
      <alignment/>
    </xf>
    <xf numFmtId="0" fontId="6" fillId="29" borderId="0" xfId="0" applyFont="1" applyFill="1" applyBorder="1" applyAlignment="1">
      <alignment/>
    </xf>
    <xf numFmtId="0" fontId="6" fillId="29" borderId="0" xfId="0" applyFont="1" applyFill="1" applyAlignment="1">
      <alignment horizontal="left"/>
    </xf>
    <xf numFmtId="4" fontId="6" fillId="29" borderId="13" xfId="0" applyNumberFormat="1" applyFont="1" applyFill="1" applyBorder="1" applyAlignment="1">
      <alignment/>
    </xf>
    <xf numFmtId="4" fontId="6" fillId="29" borderId="10" xfId="42" applyNumberFormat="1" applyFont="1" applyFill="1" applyBorder="1" applyAlignment="1">
      <alignment/>
    </xf>
    <xf numFmtId="179" fontId="6" fillId="29" borderId="11" xfId="0" applyNumberFormat="1" applyFont="1" applyFill="1" applyBorder="1" applyAlignment="1">
      <alignment/>
    </xf>
    <xf numFmtId="2" fontId="6" fillId="29" borderId="10" xfId="42" applyNumberFormat="1" applyFont="1" applyFill="1" applyBorder="1" applyAlignment="1">
      <alignment/>
    </xf>
    <xf numFmtId="179" fontId="14" fillId="29" borderId="20" xfId="42" applyFont="1" applyFill="1" applyBorder="1" applyAlignment="1">
      <alignment horizontal="center" vertical="center"/>
    </xf>
    <xf numFmtId="179" fontId="14" fillId="29" borderId="21" xfId="42" applyFont="1" applyFill="1" applyBorder="1" applyAlignment="1">
      <alignment horizontal="center" vertical="center"/>
    </xf>
    <xf numFmtId="0" fontId="12" fillId="29" borderId="22" xfId="0" applyFont="1" applyFill="1" applyBorder="1" applyAlignment="1">
      <alignment horizontal="center" vertical="center" wrapText="1"/>
    </xf>
    <xf numFmtId="179" fontId="14" fillId="29" borderId="14" xfId="42" applyFont="1" applyFill="1" applyBorder="1" applyAlignment="1">
      <alignment horizontal="center" vertical="center"/>
    </xf>
    <xf numFmtId="2" fontId="6" fillId="29" borderId="11" xfId="42" applyNumberFormat="1" applyFont="1" applyFill="1" applyBorder="1" applyAlignment="1">
      <alignment/>
    </xf>
    <xf numFmtId="2" fontId="6" fillId="29" borderId="11" xfId="57" applyNumberFormat="1" applyFont="1" applyFill="1" applyBorder="1">
      <alignment/>
      <protection/>
    </xf>
    <xf numFmtId="2" fontId="6" fillId="29" borderId="11" xfId="0" applyNumberFormat="1" applyFont="1" applyFill="1" applyBorder="1" applyAlignment="1">
      <alignment/>
    </xf>
    <xf numFmtId="2" fontId="6" fillId="29" borderId="12" xfId="42" applyNumberFormat="1" applyFont="1" applyFill="1" applyBorder="1" applyAlignment="1">
      <alignment/>
    </xf>
    <xf numFmtId="0" fontId="16" fillId="29" borderId="23" xfId="0" applyFont="1" applyFill="1" applyBorder="1" applyAlignment="1">
      <alignment horizontal="center" vertical="center" wrapText="1"/>
    </xf>
    <xf numFmtId="0" fontId="16" fillId="29" borderId="24" xfId="0" applyFont="1" applyFill="1" applyBorder="1" applyAlignment="1">
      <alignment horizontal="left" vertical="center" wrapText="1"/>
    </xf>
    <xf numFmtId="179" fontId="6" fillId="29" borderId="24" xfId="0" applyNumberFormat="1" applyFont="1" applyFill="1" applyBorder="1" applyAlignment="1">
      <alignment/>
    </xf>
    <xf numFmtId="179" fontId="6" fillId="29" borderId="24" xfId="42" applyFont="1" applyFill="1" applyBorder="1" applyAlignment="1">
      <alignment/>
    </xf>
    <xf numFmtId="4" fontId="6" fillId="29" borderId="24" xfId="57" applyNumberFormat="1" applyFont="1" applyFill="1" applyBorder="1">
      <alignment/>
      <protection/>
    </xf>
    <xf numFmtId="4" fontId="6" fillId="29" borderId="24" xfId="0" applyNumberFormat="1" applyFont="1" applyFill="1" applyBorder="1" applyAlignment="1">
      <alignment/>
    </xf>
    <xf numFmtId="4" fontId="6" fillId="29" borderId="25" xfId="0" applyNumberFormat="1" applyFont="1" applyFill="1" applyBorder="1" applyAlignment="1">
      <alignment/>
    </xf>
    <xf numFmtId="0" fontId="16" fillId="29" borderId="26" xfId="0" applyFont="1" applyFill="1" applyBorder="1" applyAlignment="1">
      <alignment horizontal="center" vertical="center" wrapText="1"/>
    </xf>
    <xf numFmtId="0" fontId="16" fillId="29" borderId="26" xfId="0" applyFont="1" applyFill="1" applyBorder="1" applyAlignment="1">
      <alignment horizontal="center" vertical="center" wrapText="1"/>
    </xf>
    <xf numFmtId="0" fontId="16" fillId="29" borderId="27" xfId="0" applyFont="1" applyFill="1" applyBorder="1" applyAlignment="1">
      <alignment horizontal="center" vertical="center" wrapText="1"/>
    </xf>
    <xf numFmtId="0" fontId="16" fillId="29" borderId="28" xfId="0" applyFont="1" applyFill="1" applyBorder="1" applyAlignment="1">
      <alignment horizontal="left" vertical="center" wrapText="1"/>
    </xf>
    <xf numFmtId="179" fontId="6" fillId="29" borderId="28" xfId="0" applyNumberFormat="1" applyFont="1" applyFill="1" applyBorder="1" applyAlignment="1">
      <alignment/>
    </xf>
    <xf numFmtId="179" fontId="6" fillId="29" borderId="28" xfId="0" applyNumberFormat="1" applyFont="1" applyFill="1" applyBorder="1" applyAlignment="1">
      <alignment/>
    </xf>
    <xf numFmtId="179" fontId="6" fillId="29" borderId="28" xfId="42" applyFont="1" applyFill="1" applyBorder="1" applyAlignment="1">
      <alignment/>
    </xf>
    <xf numFmtId="179" fontId="6" fillId="29" borderId="29" xfId="42" applyFont="1" applyFill="1" applyBorder="1" applyAlignment="1">
      <alignment/>
    </xf>
    <xf numFmtId="4" fontId="6" fillId="29" borderId="28" xfId="57" applyNumberFormat="1" applyFont="1" applyFill="1" applyBorder="1">
      <alignment/>
      <protection/>
    </xf>
    <xf numFmtId="4" fontId="6" fillId="29" borderId="28" xfId="0" applyNumberFormat="1" applyFont="1" applyFill="1" applyBorder="1" applyAlignment="1">
      <alignment/>
    </xf>
    <xf numFmtId="4" fontId="6" fillId="29" borderId="29" xfId="0" applyNumberFormat="1" applyFont="1" applyFill="1" applyBorder="1" applyAlignment="1">
      <alignment/>
    </xf>
    <xf numFmtId="0" fontId="16" fillId="29" borderId="0" xfId="0" applyFont="1" applyFill="1" applyBorder="1" applyAlignment="1">
      <alignment horizontal="center" vertical="center" wrapText="1"/>
    </xf>
    <xf numFmtId="179" fontId="6" fillId="29" borderId="24" xfId="0" applyNumberFormat="1" applyFont="1" applyFill="1" applyBorder="1" applyAlignment="1">
      <alignment/>
    </xf>
    <xf numFmtId="0" fontId="16" fillId="29" borderId="27" xfId="0" applyFont="1" applyFill="1" applyBorder="1" applyAlignment="1">
      <alignment horizontal="center" vertical="center" wrapText="1"/>
    </xf>
    <xf numFmtId="0" fontId="16" fillId="29" borderId="30" xfId="0" applyFont="1" applyFill="1" applyBorder="1" applyAlignment="1">
      <alignment horizontal="center" vertical="center" wrapText="1"/>
    </xf>
    <xf numFmtId="0" fontId="16" fillId="29" borderId="31" xfId="0" applyFont="1" applyFill="1" applyBorder="1" applyAlignment="1">
      <alignment horizontal="center" vertical="center" wrapText="1"/>
    </xf>
    <xf numFmtId="0" fontId="14" fillId="29" borderId="32" xfId="0" applyFont="1" applyFill="1" applyBorder="1" applyAlignment="1">
      <alignment horizontal="center" vertical="center" wrapText="1"/>
    </xf>
    <xf numFmtId="0" fontId="14" fillId="29" borderId="29" xfId="0" applyFont="1" applyFill="1" applyBorder="1" applyAlignment="1">
      <alignment horizontal="center" vertical="center" wrapText="1"/>
    </xf>
    <xf numFmtId="17" fontId="14" fillId="29" borderId="32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29" borderId="0" xfId="0" applyFont="1" applyFill="1" applyBorder="1" applyAlignment="1">
      <alignment horizontal="left" vertical="top" wrapText="1"/>
    </xf>
    <xf numFmtId="14" fontId="4" fillId="29" borderId="0" xfId="0" applyNumberFormat="1" applyFont="1" applyFill="1" applyBorder="1" applyAlignment="1">
      <alignment horizontal="center" vertical="top" wrapText="1"/>
    </xf>
    <xf numFmtId="0" fontId="4" fillId="29" borderId="33" xfId="0" applyFont="1" applyFill="1" applyBorder="1" applyAlignment="1">
      <alignment horizontal="center" vertical="center" wrapText="1"/>
    </xf>
    <xf numFmtId="0" fontId="4" fillId="29" borderId="34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4" fillId="29" borderId="24" xfId="0" applyFont="1" applyFill="1" applyBorder="1" applyAlignment="1">
      <alignment horizontal="center" vertical="center" wrapText="1"/>
    </xf>
    <xf numFmtId="0" fontId="4" fillId="29" borderId="25" xfId="0" applyFont="1" applyFill="1" applyBorder="1" applyAlignment="1">
      <alignment horizontal="center" vertical="center" wrapText="1"/>
    </xf>
    <xf numFmtId="0" fontId="4" fillId="29" borderId="27" xfId="0" applyFont="1" applyFill="1" applyBorder="1" applyAlignment="1">
      <alignment horizontal="center" vertical="center" wrapText="1"/>
    </xf>
    <xf numFmtId="0" fontId="4" fillId="29" borderId="28" xfId="0" applyFont="1" applyFill="1" applyBorder="1" applyAlignment="1">
      <alignment horizontal="center" vertical="center" wrapText="1"/>
    </xf>
    <xf numFmtId="0" fontId="4" fillId="29" borderId="35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wrapText="1"/>
    </xf>
    <xf numFmtId="49" fontId="10" fillId="29" borderId="0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1" fillId="29" borderId="0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29" borderId="32" xfId="0" applyFont="1" applyFill="1" applyBorder="1" applyAlignment="1">
      <alignment horizontal="center" vertical="center" wrapText="1"/>
    </xf>
    <xf numFmtId="0" fontId="14" fillId="29" borderId="29" xfId="0" applyFont="1" applyFill="1" applyBorder="1" applyAlignment="1">
      <alignment horizontal="center" vertical="center" wrapText="1"/>
    </xf>
    <xf numFmtId="0" fontId="14" fillId="29" borderId="32" xfId="57" applyFont="1" applyFill="1" applyBorder="1" applyAlignment="1">
      <alignment horizontal="center" vertical="center" wrapText="1"/>
      <protection/>
    </xf>
    <xf numFmtId="0" fontId="14" fillId="29" borderId="29" xfId="57" applyFont="1" applyFill="1" applyBorder="1" applyAlignment="1">
      <alignment horizontal="center" vertical="center" wrapText="1"/>
      <protection/>
    </xf>
    <xf numFmtId="0" fontId="16" fillId="29" borderId="41" xfId="0" applyFont="1" applyFill="1" applyBorder="1" applyAlignment="1">
      <alignment horizontal="center" vertical="center" wrapText="1"/>
    </xf>
    <xf numFmtId="0" fontId="16" fillId="29" borderId="42" xfId="0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29" borderId="43" xfId="0" applyFont="1" applyFill="1" applyBorder="1" applyAlignment="1">
      <alignment horizontal="center" vertical="center" wrapText="1"/>
    </xf>
    <xf numFmtId="0" fontId="16" fillId="29" borderId="44" xfId="0" applyFont="1" applyFill="1" applyBorder="1" applyAlignment="1">
      <alignment horizontal="center" vertical="center" wrapText="1"/>
    </xf>
    <xf numFmtId="0" fontId="16" fillId="29" borderId="19" xfId="0" applyFont="1" applyFill="1" applyBorder="1" applyAlignment="1">
      <alignment horizontal="center" vertical="center" wrapText="1"/>
    </xf>
    <xf numFmtId="0" fontId="14" fillId="29" borderId="37" xfId="0" applyFont="1" applyFill="1" applyBorder="1" applyAlignment="1">
      <alignment horizontal="center" vertical="center" wrapText="1"/>
    </xf>
    <xf numFmtId="0" fontId="14" fillId="29" borderId="20" xfId="0" applyFont="1" applyFill="1" applyBorder="1" applyAlignment="1">
      <alignment horizontal="center" vertical="center" wrapText="1"/>
    </xf>
    <xf numFmtId="0" fontId="14" fillId="29" borderId="36" xfId="0" applyFont="1" applyFill="1" applyBorder="1" applyAlignment="1">
      <alignment horizontal="center" vertical="center" wrapText="1"/>
    </xf>
    <xf numFmtId="0" fontId="14" fillId="29" borderId="21" xfId="0" applyFont="1" applyFill="1" applyBorder="1" applyAlignment="1">
      <alignment horizontal="center" vertical="center" wrapText="1"/>
    </xf>
    <xf numFmtId="0" fontId="12" fillId="29" borderId="37" xfId="0" applyFont="1" applyFill="1" applyBorder="1" applyAlignment="1">
      <alignment horizontal="center" vertical="center" wrapText="1"/>
    </xf>
    <xf numFmtId="0" fontId="12" fillId="29" borderId="20" xfId="0" applyFont="1" applyFill="1" applyBorder="1" applyAlignment="1">
      <alignment horizontal="center" vertical="center" wrapText="1"/>
    </xf>
    <xf numFmtId="0" fontId="14" fillId="29" borderId="45" xfId="0" applyFont="1" applyFill="1" applyBorder="1" applyAlignment="1">
      <alignment horizontal="center" vertical="center" wrapText="1"/>
    </xf>
    <xf numFmtId="0" fontId="14" fillId="29" borderId="46" xfId="0" applyFont="1" applyFill="1" applyBorder="1" applyAlignment="1">
      <alignment horizontal="center" vertical="center" wrapText="1"/>
    </xf>
    <xf numFmtId="0" fontId="14" fillId="29" borderId="47" xfId="0" applyFont="1" applyFill="1" applyBorder="1" applyAlignment="1">
      <alignment horizontal="center" vertical="center"/>
    </xf>
    <xf numFmtId="0" fontId="14" fillId="29" borderId="48" xfId="0" applyFont="1" applyFill="1" applyBorder="1" applyAlignment="1">
      <alignment horizontal="center" vertical="center"/>
    </xf>
    <xf numFmtId="0" fontId="12" fillId="29" borderId="33" xfId="0" applyFont="1" applyFill="1" applyBorder="1" applyAlignment="1">
      <alignment horizontal="center" vertical="center" wrapText="1"/>
    </xf>
    <xf numFmtId="0" fontId="12" fillId="29" borderId="34" xfId="0" applyFont="1" applyFill="1" applyBorder="1" applyAlignment="1">
      <alignment horizontal="center" vertical="center" wrapText="1"/>
    </xf>
    <xf numFmtId="0" fontId="12" fillId="29" borderId="38" xfId="0" applyFont="1" applyFill="1" applyBorder="1" applyAlignment="1">
      <alignment horizontal="center" vertical="center" wrapText="1"/>
    </xf>
    <xf numFmtId="0" fontId="12" fillId="29" borderId="39" xfId="0" applyFont="1" applyFill="1" applyBorder="1" applyAlignment="1">
      <alignment horizontal="center" vertical="center" wrapText="1"/>
    </xf>
    <xf numFmtId="0" fontId="12" fillId="29" borderId="40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left" vertical="center" wrapText="1"/>
    </xf>
    <xf numFmtId="0" fontId="16" fillId="29" borderId="28" xfId="0" applyFont="1" applyFill="1" applyBorder="1" applyAlignment="1">
      <alignment horizontal="left" vertical="center" wrapText="1"/>
    </xf>
    <xf numFmtId="0" fontId="16" fillId="29" borderId="12" xfId="0" applyFont="1" applyFill="1" applyBorder="1" applyAlignment="1">
      <alignment horizontal="left" vertical="center" wrapText="1"/>
    </xf>
    <xf numFmtId="0" fontId="16" fillId="29" borderId="11" xfId="0" applyFont="1" applyFill="1" applyBorder="1" applyAlignment="1">
      <alignment horizontal="left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12" fillId="29" borderId="24" xfId="0" applyFont="1" applyFill="1" applyBorder="1" applyAlignment="1">
      <alignment horizontal="center" vertical="center" wrapText="1"/>
    </xf>
    <xf numFmtId="0" fontId="12" fillId="29" borderId="25" xfId="0" applyFont="1" applyFill="1" applyBorder="1" applyAlignment="1">
      <alignment horizontal="center" vertical="center" wrapText="1"/>
    </xf>
    <xf numFmtId="0" fontId="12" fillId="29" borderId="27" xfId="0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12" fillId="29" borderId="35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left" vertical="top" wrapText="1"/>
    </xf>
    <xf numFmtId="14" fontId="12" fillId="29" borderId="49" xfId="0" applyNumberFormat="1" applyFont="1" applyFill="1" applyBorder="1" applyAlignment="1">
      <alignment horizontal="center" vertical="top" wrapText="1"/>
    </xf>
    <xf numFmtId="0" fontId="16" fillId="29" borderId="41" xfId="0" applyFont="1" applyFill="1" applyBorder="1" applyAlignment="1">
      <alignment horizontal="left" vertical="center" wrapText="1"/>
    </xf>
    <xf numFmtId="0" fontId="16" fillId="29" borderId="42" xfId="0" applyFont="1" applyFill="1" applyBorder="1" applyAlignment="1">
      <alignment horizontal="left" vertical="center" wrapText="1"/>
    </xf>
    <xf numFmtId="0" fontId="16" fillId="29" borderId="17" xfId="0" applyFont="1" applyFill="1" applyBorder="1" applyAlignment="1">
      <alignment horizontal="left" vertical="center" wrapText="1"/>
    </xf>
    <xf numFmtId="0" fontId="12" fillId="29" borderId="0" xfId="0" applyFont="1" applyFill="1" applyBorder="1" applyAlignment="1">
      <alignment horizontal="center" wrapText="1"/>
    </xf>
    <xf numFmtId="0" fontId="13" fillId="29" borderId="0" xfId="0" applyFont="1" applyFill="1" applyBorder="1" applyAlignment="1">
      <alignment horizontal="left" wrapText="1"/>
    </xf>
    <xf numFmtId="0" fontId="16" fillId="29" borderId="24" xfId="0" applyFont="1" applyFill="1" applyBorder="1" applyAlignment="1">
      <alignment horizontal="left" vertical="center" wrapText="1"/>
    </xf>
    <xf numFmtId="17" fontId="14" fillId="29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TRACT 20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E9" sqref="E9:G1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1.7109375" style="8" customWidth="1"/>
    <col min="6" max="6" width="11.140625" style="0" customWidth="1"/>
    <col min="7" max="7" width="11.00390625" style="0" customWidth="1"/>
    <col min="8" max="8" width="11.421875" style="0" customWidth="1"/>
    <col min="9" max="9" width="10.57421875" style="0" customWidth="1"/>
    <col min="10" max="10" width="10.421875" style="0" customWidth="1"/>
    <col min="12" max="12" width="11.00390625" style="0" customWidth="1"/>
    <col min="13" max="13" width="10.00390625" style="0" customWidth="1"/>
    <col min="14" max="14" width="11.421875" style="0" customWidth="1"/>
  </cols>
  <sheetData>
    <row r="1" spans="1:8" ht="14.25" customHeight="1">
      <c r="A1" s="138" t="s">
        <v>0</v>
      </c>
      <c r="B1" s="138"/>
      <c r="C1" s="138"/>
      <c r="D1" s="138"/>
      <c r="G1" s="5" t="s">
        <v>51</v>
      </c>
      <c r="H1" s="5"/>
    </row>
    <row r="2" spans="1:4" ht="9" customHeight="1">
      <c r="A2" s="1"/>
      <c r="B2" s="1"/>
      <c r="C2" s="1"/>
      <c r="D2" s="1"/>
    </row>
    <row r="3" spans="1:8" ht="39" customHeight="1">
      <c r="A3" s="148" t="s">
        <v>64</v>
      </c>
      <c r="B3" s="148"/>
      <c r="C3" s="148"/>
      <c r="D3" s="148"/>
      <c r="E3" s="148"/>
      <c r="F3" s="148"/>
      <c r="G3" s="148"/>
      <c r="H3" s="148"/>
    </row>
    <row r="4" spans="1:5" ht="21.75" customHeight="1">
      <c r="A4" s="2"/>
      <c r="B4" s="2"/>
      <c r="C4" s="2"/>
      <c r="D4" s="2"/>
      <c r="E4" s="9"/>
    </row>
    <row r="5" spans="1:9" ht="19.5" customHeight="1">
      <c r="A5" s="3" t="s">
        <v>43</v>
      </c>
      <c r="B5" s="2"/>
      <c r="E5" s="9"/>
      <c r="G5" s="7" t="s">
        <v>58</v>
      </c>
      <c r="H5" s="7"/>
      <c r="I5" s="2"/>
    </row>
    <row r="6" spans="1:9" ht="12.75" customHeight="1">
      <c r="A6" s="3" t="s">
        <v>45</v>
      </c>
      <c r="B6" s="2"/>
      <c r="E6" s="9"/>
      <c r="G6" s="149" t="s">
        <v>44</v>
      </c>
      <c r="H6" s="149"/>
      <c r="I6" s="149"/>
    </row>
    <row r="7" spans="1:9" ht="14.25" customHeight="1">
      <c r="A7" s="3" t="s">
        <v>46</v>
      </c>
      <c r="B7" s="2"/>
      <c r="E7" s="9"/>
      <c r="G7" s="3" t="s">
        <v>47</v>
      </c>
      <c r="H7" s="3"/>
      <c r="I7" s="2"/>
    </row>
    <row r="8" spans="1:4" ht="26.25" customHeight="1" thickBot="1">
      <c r="A8" s="139"/>
      <c r="B8" s="139"/>
      <c r="C8" s="139"/>
      <c r="D8" s="139"/>
    </row>
    <row r="9" spans="1:14" ht="23.25" customHeight="1">
      <c r="A9" s="140" t="s">
        <v>1</v>
      </c>
      <c r="B9" s="142" t="s">
        <v>2</v>
      </c>
      <c r="C9" s="143"/>
      <c r="D9" s="144"/>
      <c r="E9" s="150" t="s">
        <v>60</v>
      </c>
      <c r="F9" s="128" t="s">
        <v>61</v>
      </c>
      <c r="G9" s="128" t="s">
        <v>62</v>
      </c>
      <c r="H9" s="128" t="s">
        <v>63</v>
      </c>
      <c r="I9" s="130" t="s">
        <v>66</v>
      </c>
      <c r="J9" s="130" t="s">
        <v>67</v>
      </c>
      <c r="K9" s="132" t="s">
        <v>70</v>
      </c>
      <c r="L9" s="128" t="s">
        <v>68</v>
      </c>
      <c r="M9" s="134" t="s">
        <v>69</v>
      </c>
      <c r="N9" s="128" t="s">
        <v>71</v>
      </c>
    </row>
    <row r="10" spans="1:14" ht="38.25" customHeight="1" thickBot="1">
      <c r="A10" s="141"/>
      <c r="B10" s="145"/>
      <c r="C10" s="146"/>
      <c r="D10" s="147"/>
      <c r="E10" s="151"/>
      <c r="F10" s="129"/>
      <c r="G10" s="129"/>
      <c r="H10" s="129"/>
      <c r="I10" s="131"/>
      <c r="J10" s="131"/>
      <c r="K10" s="133"/>
      <c r="L10" s="129"/>
      <c r="M10" s="135"/>
      <c r="N10" s="129"/>
    </row>
    <row r="11" spans="1:14" ht="25.5" customHeight="1">
      <c r="A11" s="22">
        <v>1</v>
      </c>
      <c r="B11" s="152" t="s">
        <v>3</v>
      </c>
      <c r="C11" s="152"/>
      <c r="D11" s="152"/>
      <c r="E11" s="23">
        <v>1168.95</v>
      </c>
      <c r="F11" s="23">
        <v>1168.95</v>
      </c>
      <c r="G11" s="23">
        <v>1168.95</v>
      </c>
      <c r="H11" s="24">
        <f>E11+F11+G11</f>
        <v>3506.8500000000004</v>
      </c>
      <c r="I11" s="25">
        <v>1168</v>
      </c>
      <c r="J11" s="25">
        <v>1160</v>
      </c>
      <c r="K11" s="18">
        <f>(E11-I11)+(F11-J11)</f>
        <v>9.900000000000091</v>
      </c>
      <c r="L11" s="21">
        <v>179.96</v>
      </c>
      <c r="M11" s="18">
        <f>G11+L11</f>
        <v>1348.91</v>
      </c>
      <c r="N11" s="18">
        <f>I11+J11+M11</f>
        <v>3676.91</v>
      </c>
    </row>
    <row r="12" spans="1:14" ht="25.5" customHeight="1">
      <c r="A12" s="13">
        <f aca="true" t="shared" si="0" ref="A12:A56">A11+1</f>
        <v>2</v>
      </c>
      <c r="B12" s="136" t="s">
        <v>4</v>
      </c>
      <c r="C12" s="136"/>
      <c r="D12" s="136"/>
      <c r="E12" s="6">
        <v>1899.54</v>
      </c>
      <c r="F12" s="6">
        <v>1899.54</v>
      </c>
      <c r="G12" s="6">
        <v>1899.54</v>
      </c>
      <c r="H12" s="14">
        <f aca="true" t="shared" si="1" ref="H12:H56">E12+F12+G12</f>
        <v>5698.62</v>
      </c>
      <c r="I12" s="15">
        <v>1884</v>
      </c>
      <c r="J12" s="15">
        <v>1884</v>
      </c>
      <c r="K12" s="16">
        <f aca="true" t="shared" si="2" ref="K12:K56">(E12-I12)+(F12-J12)</f>
        <v>31.079999999999927</v>
      </c>
      <c r="L12" s="19"/>
      <c r="M12" s="18">
        <f aca="true" t="shared" si="3" ref="M12:M57">G12+L12</f>
        <v>1899.54</v>
      </c>
      <c r="N12" s="16">
        <f aca="true" t="shared" si="4" ref="N12:N56">I12+J12+M12</f>
        <v>5667.54</v>
      </c>
    </row>
    <row r="13" spans="1:14" ht="25.5" customHeight="1">
      <c r="A13" s="13">
        <f t="shared" si="0"/>
        <v>3</v>
      </c>
      <c r="B13" s="136" t="s">
        <v>5</v>
      </c>
      <c r="C13" s="136"/>
      <c r="D13" s="136"/>
      <c r="E13" s="6">
        <v>1899.54</v>
      </c>
      <c r="F13" s="6">
        <v>1899.54</v>
      </c>
      <c r="G13" s="6">
        <v>1899.54</v>
      </c>
      <c r="H13" s="14">
        <f t="shared" si="1"/>
        <v>5698.62</v>
      </c>
      <c r="I13" s="15">
        <v>1897.8</v>
      </c>
      <c r="J13" s="15">
        <v>1872</v>
      </c>
      <c r="K13" s="16">
        <f t="shared" si="2"/>
        <v>29.279999999999973</v>
      </c>
      <c r="L13" s="19"/>
      <c r="M13" s="18">
        <f t="shared" si="3"/>
        <v>1899.54</v>
      </c>
      <c r="N13" s="16">
        <f t="shared" si="4"/>
        <v>5669.34</v>
      </c>
    </row>
    <row r="14" spans="1:14" ht="25.5" customHeight="1">
      <c r="A14" s="13">
        <f t="shared" si="0"/>
        <v>4</v>
      </c>
      <c r="B14" s="136" t="s">
        <v>6</v>
      </c>
      <c r="C14" s="136"/>
      <c r="D14" s="136"/>
      <c r="E14" s="6">
        <v>1168.95</v>
      </c>
      <c r="F14" s="6">
        <v>1168.95</v>
      </c>
      <c r="G14" s="6">
        <v>1168.95</v>
      </c>
      <c r="H14" s="14">
        <f t="shared" si="1"/>
        <v>3506.8500000000004</v>
      </c>
      <c r="I14" s="15">
        <v>1155</v>
      </c>
      <c r="J14" s="15">
        <v>1158</v>
      </c>
      <c r="K14" s="16">
        <f t="shared" si="2"/>
        <v>24.90000000000009</v>
      </c>
      <c r="L14" s="19"/>
      <c r="M14" s="18">
        <f t="shared" si="3"/>
        <v>1168.95</v>
      </c>
      <c r="N14" s="16">
        <f t="shared" si="4"/>
        <v>3481.95</v>
      </c>
    </row>
    <row r="15" spans="1:14" ht="25.5" customHeight="1">
      <c r="A15" s="13">
        <f t="shared" si="0"/>
        <v>5</v>
      </c>
      <c r="B15" s="136" t="s">
        <v>7</v>
      </c>
      <c r="C15" s="136"/>
      <c r="D15" s="136"/>
      <c r="E15" s="6">
        <v>1168.95</v>
      </c>
      <c r="F15" s="6">
        <v>1168.95</v>
      </c>
      <c r="G15" s="6">
        <v>1168.95</v>
      </c>
      <c r="H15" s="14">
        <f t="shared" si="1"/>
        <v>3506.8500000000004</v>
      </c>
      <c r="I15" s="15">
        <v>1026</v>
      </c>
      <c r="J15" s="15">
        <v>1162</v>
      </c>
      <c r="K15" s="16">
        <f t="shared" si="2"/>
        <v>149.9000000000001</v>
      </c>
      <c r="L15" s="19"/>
      <c r="M15" s="18">
        <f t="shared" si="3"/>
        <v>1168.95</v>
      </c>
      <c r="N15" s="16">
        <f t="shared" si="4"/>
        <v>3356.95</v>
      </c>
    </row>
    <row r="16" spans="1:14" ht="25.5" customHeight="1">
      <c r="A16" s="13">
        <f t="shared" si="0"/>
        <v>6</v>
      </c>
      <c r="B16" s="136" t="s">
        <v>8</v>
      </c>
      <c r="C16" s="136"/>
      <c r="D16" s="136"/>
      <c r="E16" s="6">
        <v>1168.95</v>
      </c>
      <c r="F16" s="6">
        <v>1168.95</v>
      </c>
      <c r="G16" s="6">
        <v>1168.95</v>
      </c>
      <c r="H16" s="14">
        <f t="shared" si="1"/>
        <v>3506.8500000000004</v>
      </c>
      <c r="I16" s="15">
        <v>1149</v>
      </c>
      <c r="J16" s="15">
        <v>1159</v>
      </c>
      <c r="K16" s="16">
        <f t="shared" si="2"/>
        <v>29.90000000000009</v>
      </c>
      <c r="L16" s="19"/>
      <c r="M16" s="18">
        <f t="shared" si="3"/>
        <v>1168.95</v>
      </c>
      <c r="N16" s="16">
        <f t="shared" si="4"/>
        <v>3476.95</v>
      </c>
    </row>
    <row r="17" spans="1:14" ht="25.5" customHeight="1">
      <c r="A17" s="13">
        <f t="shared" si="0"/>
        <v>7</v>
      </c>
      <c r="B17" s="136" t="s">
        <v>9</v>
      </c>
      <c r="C17" s="136"/>
      <c r="D17" s="136"/>
      <c r="E17" s="6">
        <v>1168.95</v>
      </c>
      <c r="F17" s="6">
        <v>1168.95</v>
      </c>
      <c r="G17" s="6">
        <v>1168.95</v>
      </c>
      <c r="H17" s="14">
        <f t="shared" si="1"/>
        <v>3506.8500000000004</v>
      </c>
      <c r="I17" s="15">
        <v>1130.5</v>
      </c>
      <c r="J17" s="15">
        <v>1149</v>
      </c>
      <c r="K17" s="16">
        <f t="shared" si="2"/>
        <v>58.40000000000009</v>
      </c>
      <c r="L17" s="19"/>
      <c r="M17" s="18">
        <f t="shared" si="3"/>
        <v>1168.95</v>
      </c>
      <c r="N17" s="16">
        <f t="shared" si="4"/>
        <v>3448.45</v>
      </c>
    </row>
    <row r="18" spans="1:14" ht="47.25" customHeight="1">
      <c r="A18" s="13">
        <f t="shared" si="0"/>
        <v>8</v>
      </c>
      <c r="B18" s="136" t="s">
        <v>65</v>
      </c>
      <c r="C18" s="136"/>
      <c r="D18" s="136"/>
      <c r="E18" s="6">
        <v>1168.95</v>
      </c>
      <c r="F18" s="6">
        <v>1168.95</v>
      </c>
      <c r="G18" s="6">
        <v>1168.95</v>
      </c>
      <c r="H18" s="14">
        <f t="shared" si="1"/>
        <v>3506.8500000000004</v>
      </c>
      <c r="I18" s="15">
        <v>1130.5</v>
      </c>
      <c r="J18" s="15">
        <v>1149</v>
      </c>
      <c r="K18" s="16">
        <f t="shared" si="2"/>
        <v>58.40000000000009</v>
      </c>
      <c r="L18" s="19"/>
      <c r="M18" s="18">
        <f t="shared" si="3"/>
        <v>1168.95</v>
      </c>
      <c r="N18" s="16">
        <f t="shared" si="4"/>
        <v>3448.45</v>
      </c>
    </row>
    <row r="19" spans="1:14" ht="25.5" customHeight="1">
      <c r="A19" s="13">
        <f t="shared" si="0"/>
        <v>9</v>
      </c>
      <c r="B19" s="136" t="s">
        <v>10</v>
      </c>
      <c r="C19" s="136"/>
      <c r="D19" s="136"/>
      <c r="E19" s="6">
        <v>1168.95</v>
      </c>
      <c r="F19" s="6">
        <v>1168.95</v>
      </c>
      <c r="G19" s="6">
        <v>1168.95</v>
      </c>
      <c r="H19" s="14">
        <f t="shared" si="1"/>
        <v>3506.8500000000004</v>
      </c>
      <c r="I19" s="15">
        <v>1159</v>
      </c>
      <c r="J19" s="15">
        <v>1165</v>
      </c>
      <c r="K19" s="16">
        <f t="shared" si="2"/>
        <v>13.900000000000091</v>
      </c>
      <c r="L19" s="21">
        <v>179.96</v>
      </c>
      <c r="M19" s="18">
        <f t="shared" si="3"/>
        <v>1348.91</v>
      </c>
      <c r="N19" s="16">
        <f t="shared" si="4"/>
        <v>3672.91</v>
      </c>
    </row>
    <row r="20" spans="1:14" ht="25.5" customHeight="1">
      <c r="A20" s="13">
        <f t="shared" si="0"/>
        <v>10</v>
      </c>
      <c r="B20" s="136" t="s">
        <v>11</v>
      </c>
      <c r="C20" s="136"/>
      <c r="D20" s="136"/>
      <c r="E20" s="6">
        <v>1168.95</v>
      </c>
      <c r="F20" s="6">
        <v>1168.95</v>
      </c>
      <c r="G20" s="6">
        <v>1168.95</v>
      </c>
      <c r="H20" s="14">
        <f t="shared" si="1"/>
        <v>3506.8500000000004</v>
      </c>
      <c r="I20" s="15">
        <v>1161</v>
      </c>
      <c r="J20" s="15">
        <v>1156</v>
      </c>
      <c r="K20" s="16">
        <f t="shared" si="2"/>
        <v>20.90000000000009</v>
      </c>
      <c r="L20" s="19"/>
      <c r="M20" s="18">
        <f t="shared" si="3"/>
        <v>1168.95</v>
      </c>
      <c r="N20" s="16">
        <f t="shared" si="4"/>
        <v>3485.95</v>
      </c>
    </row>
    <row r="21" spans="1:14" ht="25.5" customHeight="1">
      <c r="A21" s="13">
        <f t="shared" si="0"/>
        <v>11</v>
      </c>
      <c r="B21" s="136" t="s">
        <v>12</v>
      </c>
      <c r="C21" s="136"/>
      <c r="D21" s="136"/>
      <c r="E21" s="6">
        <v>1168.95</v>
      </c>
      <c r="F21" s="6">
        <v>1168.95</v>
      </c>
      <c r="G21" s="6">
        <v>1168.95</v>
      </c>
      <c r="H21" s="14">
        <f t="shared" si="1"/>
        <v>3506.8500000000004</v>
      </c>
      <c r="I21" s="15">
        <v>1165</v>
      </c>
      <c r="J21" s="15">
        <v>1151</v>
      </c>
      <c r="K21" s="16">
        <f t="shared" si="2"/>
        <v>21.90000000000009</v>
      </c>
      <c r="L21" s="19"/>
      <c r="M21" s="18">
        <f t="shared" si="3"/>
        <v>1168.95</v>
      </c>
      <c r="N21" s="16">
        <f t="shared" si="4"/>
        <v>3484.95</v>
      </c>
    </row>
    <row r="22" spans="1:14" ht="25.5" customHeight="1">
      <c r="A22" s="13">
        <f t="shared" si="0"/>
        <v>12</v>
      </c>
      <c r="B22" s="136" t="s">
        <v>13</v>
      </c>
      <c r="C22" s="136"/>
      <c r="D22" s="136"/>
      <c r="E22" s="6">
        <v>1168.95</v>
      </c>
      <c r="F22" s="6">
        <v>1168.95</v>
      </c>
      <c r="G22" s="6">
        <v>1168.95</v>
      </c>
      <c r="H22" s="14">
        <f t="shared" si="1"/>
        <v>3506.8500000000004</v>
      </c>
      <c r="I22" s="15">
        <v>1158</v>
      </c>
      <c r="J22" s="15">
        <v>1158</v>
      </c>
      <c r="K22" s="16">
        <f t="shared" si="2"/>
        <v>21.90000000000009</v>
      </c>
      <c r="L22" s="19"/>
      <c r="M22" s="18">
        <f t="shared" si="3"/>
        <v>1168.95</v>
      </c>
      <c r="N22" s="16">
        <f t="shared" si="4"/>
        <v>3484.95</v>
      </c>
    </row>
    <row r="23" spans="1:15" ht="25.5" customHeight="1">
      <c r="A23" s="13">
        <f t="shared" si="0"/>
        <v>13</v>
      </c>
      <c r="B23" s="136" t="s">
        <v>14</v>
      </c>
      <c r="C23" s="136"/>
      <c r="D23" s="136"/>
      <c r="E23" s="6">
        <v>1899.54</v>
      </c>
      <c r="F23" s="6">
        <v>1899.54</v>
      </c>
      <c r="G23" s="6">
        <v>1899.54</v>
      </c>
      <c r="H23" s="14">
        <f t="shared" si="1"/>
        <v>5698.62</v>
      </c>
      <c r="I23" s="15">
        <v>1885</v>
      </c>
      <c r="J23" s="15">
        <v>1897</v>
      </c>
      <c r="K23" s="16">
        <f t="shared" si="2"/>
        <v>17.079999999999927</v>
      </c>
      <c r="L23" s="19">
        <v>292.43</v>
      </c>
      <c r="M23" s="18">
        <f t="shared" si="3"/>
        <v>2191.97</v>
      </c>
      <c r="N23" s="16">
        <f t="shared" si="4"/>
        <v>5973.969999999999</v>
      </c>
      <c r="O23">
        <v>1</v>
      </c>
    </row>
    <row r="24" spans="1:15" ht="25.5" customHeight="1">
      <c r="A24" s="13">
        <f t="shared" si="0"/>
        <v>14</v>
      </c>
      <c r="B24" s="136" t="s">
        <v>15</v>
      </c>
      <c r="C24" s="136"/>
      <c r="D24" s="136"/>
      <c r="E24" s="6">
        <v>1899.54</v>
      </c>
      <c r="F24" s="6">
        <v>1899.54</v>
      </c>
      <c r="G24" s="6">
        <v>1899.54</v>
      </c>
      <c r="H24" s="14">
        <f t="shared" si="1"/>
        <v>5698.62</v>
      </c>
      <c r="I24" s="15">
        <v>1897</v>
      </c>
      <c r="J24" s="15">
        <v>1894</v>
      </c>
      <c r="K24" s="16">
        <f t="shared" si="2"/>
        <v>8.079999999999927</v>
      </c>
      <c r="L24" s="19">
        <v>292.43</v>
      </c>
      <c r="M24" s="18">
        <f t="shared" si="3"/>
        <v>2191.97</v>
      </c>
      <c r="N24" s="16">
        <f t="shared" si="4"/>
        <v>5982.969999999999</v>
      </c>
      <c r="O24">
        <v>2</v>
      </c>
    </row>
    <row r="25" spans="1:14" ht="25.5" customHeight="1">
      <c r="A25" s="13">
        <f t="shared" si="0"/>
        <v>15</v>
      </c>
      <c r="B25" s="136" t="s">
        <v>16</v>
      </c>
      <c r="C25" s="136"/>
      <c r="D25" s="136"/>
      <c r="E25" s="6">
        <v>1168.95</v>
      </c>
      <c r="F25" s="6">
        <v>1168.95</v>
      </c>
      <c r="G25" s="6">
        <v>1168.95</v>
      </c>
      <c r="H25" s="14">
        <f t="shared" si="1"/>
        <v>3506.8500000000004</v>
      </c>
      <c r="I25" s="15">
        <v>1167</v>
      </c>
      <c r="J25" s="15">
        <v>1155</v>
      </c>
      <c r="K25" s="16">
        <f t="shared" si="2"/>
        <v>15.900000000000091</v>
      </c>
      <c r="L25" s="21">
        <v>179.96</v>
      </c>
      <c r="M25" s="18">
        <f t="shared" si="3"/>
        <v>1348.91</v>
      </c>
      <c r="N25" s="16">
        <f t="shared" si="4"/>
        <v>3670.91</v>
      </c>
    </row>
    <row r="26" spans="1:14" ht="25.5" customHeight="1">
      <c r="A26" s="13">
        <f t="shared" si="0"/>
        <v>16</v>
      </c>
      <c r="B26" s="136" t="s">
        <v>17</v>
      </c>
      <c r="C26" s="136"/>
      <c r="D26" s="136"/>
      <c r="E26" s="6">
        <v>1168.95</v>
      </c>
      <c r="F26" s="6">
        <v>1168.95</v>
      </c>
      <c r="G26" s="6">
        <v>1168.95</v>
      </c>
      <c r="H26" s="14">
        <f t="shared" si="1"/>
        <v>3506.8500000000004</v>
      </c>
      <c r="I26" s="15">
        <v>1163</v>
      </c>
      <c r="J26" s="15">
        <v>1159</v>
      </c>
      <c r="K26" s="16">
        <f t="shared" si="2"/>
        <v>15.900000000000091</v>
      </c>
      <c r="L26" s="21">
        <v>179.96</v>
      </c>
      <c r="M26" s="18">
        <f t="shared" si="3"/>
        <v>1348.91</v>
      </c>
      <c r="N26" s="16">
        <f t="shared" si="4"/>
        <v>3670.91</v>
      </c>
    </row>
    <row r="27" spans="1:14" ht="25.5" customHeight="1">
      <c r="A27" s="13">
        <f t="shared" si="0"/>
        <v>17</v>
      </c>
      <c r="B27" s="136" t="s">
        <v>18</v>
      </c>
      <c r="C27" s="136"/>
      <c r="D27" s="136"/>
      <c r="E27" s="6">
        <v>1168.95</v>
      </c>
      <c r="F27" s="6">
        <v>1168.95</v>
      </c>
      <c r="G27" s="6">
        <v>1168.95</v>
      </c>
      <c r="H27" s="14">
        <f t="shared" si="1"/>
        <v>3506.8500000000004</v>
      </c>
      <c r="I27" s="15">
        <v>1153</v>
      </c>
      <c r="J27" s="15">
        <v>1150</v>
      </c>
      <c r="K27" s="16">
        <f t="shared" si="2"/>
        <v>34.90000000000009</v>
      </c>
      <c r="L27" s="19"/>
      <c r="M27" s="18">
        <f t="shared" si="3"/>
        <v>1168.95</v>
      </c>
      <c r="N27" s="16">
        <f t="shared" si="4"/>
        <v>3471.95</v>
      </c>
    </row>
    <row r="28" spans="1:14" ht="25.5" customHeight="1">
      <c r="A28" s="13">
        <f t="shared" si="0"/>
        <v>18</v>
      </c>
      <c r="B28" s="136" t="s">
        <v>19</v>
      </c>
      <c r="C28" s="136"/>
      <c r="D28" s="136"/>
      <c r="E28" s="6">
        <v>1168.95</v>
      </c>
      <c r="F28" s="6">
        <v>1168.95</v>
      </c>
      <c r="G28" s="6">
        <v>1168.95</v>
      </c>
      <c r="H28" s="14">
        <f t="shared" si="1"/>
        <v>3506.8500000000004</v>
      </c>
      <c r="I28" s="15">
        <v>1167</v>
      </c>
      <c r="J28" s="15">
        <v>1168</v>
      </c>
      <c r="K28" s="16">
        <f t="shared" si="2"/>
        <v>2.900000000000091</v>
      </c>
      <c r="L28" s="21">
        <v>179.96</v>
      </c>
      <c r="M28" s="18">
        <f t="shared" si="3"/>
        <v>1348.91</v>
      </c>
      <c r="N28" s="16">
        <f t="shared" si="4"/>
        <v>3683.91</v>
      </c>
    </row>
    <row r="29" spans="1:14" ht="25.5" customHeight="1">
      <c r="A29" s="13">
        <f t="shared" si="0"/>
        <v>19</v>
      </c>
      <c r="B29" s="136" t="s">
        <v>20</v>
      </c>
      <c r="C29" s="136"/>
      <c r="D29" s="136"/>
      <c r="E29" s="6">
        <v>1168.95</v>
      </c>
      <c r="F29" s="6">
        <v>1168.95</v>
      </c>
      <c r="G29" s="6">
        <v>1168.95</v>
      </c>
      <c r="H29" s="14">
        <f t="shared" si="1"/>
        <v>3506.8500000000004</v>
      </c>
      <c r="I29" s="15">
        <v>1154</v>
      </c>
      <c r="J29" s="15">
        <v>1161</v>
      </c>
      <c r="K29" s="16">
        <f t="shared" si="2"/>
        <v>22.90000000000009</v>
      </c>
      <c r="L29" s="19"/>
      <c r="M29" s="18">
        <f t="shared" si="3"/>
        <v>1168.95</v>
      </c>
      <c r="N29" s="16">
        <f t="shared" si="4"/>
        <v>3483.95</v>
      </c>
    </row>
    <row r="30" spans="1:14" ht="25.5" customHeight="1">
      <c r="A30" s="13">
        <f t="shared" si="0"/>
        <v>20</v>
      </c>
      <c r="B30" s="136" t="s">
        <v>21</v>
      </c>
      <c r="C30" s="136"/>
      <c r="D30" s="136"/>
      <c r="E30" s="6">
        <v>1168.95</v>
      </c>
      <c r="F30" s="6">
        <v>1168.95</v>
      </c>
      <c r="G30" s="6">
        <v>1168.95</v>
      </c>
      <c r="H30" s="14">
        <f t="shared" si="1"/>
        <v>3506.8500000000004</v>
      </c>
      <c r="I30" s="15">
        <v>1163</v>
      </c>
      <c r="J30" s="15">
        <v>1128</v>
      </c>
      <c r="K30" s="16">
        <f t="shared" si="2"/>
        <v>46.90000000000009</v>
      </c>
      <c r="L30" s="19"/>
      <c r="M30" s="18">
        <f t="shared" si="3"/>
        <v>1168.95</v>
      </c>
      <c r="N30" s="16">
        <f t="shared" si="4"/>
        <v>3459.95</v>
      </c>
    </row>
    <row r="31" spans="1:14" ht="25.5" customHeight="1">
      <c r="A31" s="13">
        <f t="shared" si="0"/>
        <v>21</v>
      </c>
      <c r="B31" s="136" t="s">
        <v>22</v>
      </c>
      <c r="C31" s="136"/>
      <c r="D31" s="136"/>
      <c r="E31" s="6">
        <v>1168.95</v>
      </c>
      <c r="F31" s="6">
        <v>1168.95</v>
      </c>
      <c r="G31" s="6">
        <v>1168.95</v>
      </c>
      <c r="H31" s="14">
        <f t="shared" si="1"/>
        <v>3506.8500000000004</v>
      </c>
      <c r="I31" s="15">
        <v>1142</v>
      </c>
      <c r="J31" s="15">
        <v>1158</v>
      </c>
      <c r="K31" s="16">
        <f t="shared" si="2"/>
        <v>37.90000000000009</v>
      </c>
      <c r="L31" s="19"/>
      <c r="M31" s="18">
        <f t="shared" si="3"/>
        <v>1168.95</v>
      </c>
      <c r="N31" s="16">
        <f t="shared" si="4"/>
        <v>3468.95</v>
      </c>
    </row>
    <row r="32" spans="1:14" ht="37.5" customHeight="1">
      <c r="A32" s="13">
        <f t="shared" si="0"/>
        <v>22</v>
      </c>
      <c r="B32" s="136" t="s">
        <v>38</v>
      </c>
      <c r="C32" s="136"/>
      <c r="D32" s="136"/>
      <c r="E32" s="6">
        <v>1899.54</v>
      </c>
      <c r="F32" s="6">
        <v>1899.54</v>
      </c>
      <c r="G32" s="6">
        <v>1899.54</v>
      </c>
      <c r="H32" s="14">
        <f t="shared" si="1"/>
        <v>5698.62</v>
      </c>
      <c r="I32" s="15">
        <v>1496.05</v>
      </c>
      <c r="J32" s="15">
        <v>1881.05</v>
      </c>
      <c r="K32" s="16">
        <f t="shared" si="2"/>
        <v>421.98</v>
      </c>
      <c r="L32" s="19"/>
      <c r="M32" s="18">
        <f t="shared" si="3"/>
        <v>1899.54</v>
      </c>
      <c r="N32" s="16">
        <f t="shared" si="4"/>
        <v>5276.639999999999</v>
      </c>
    </row>
    <row r="33" spans="1:14" ht="44.25" customHeight="1">
      <c r="A33" s="13">
        <f t="shared" si="0"/>
        <v>23</v>
      </c>
      <c r="B33" s="136" t="s">
        <v>39</v>
      </c>
      <c r="C33" s="136"/>
      <c r="D33" s="136"/>
      <c r="E33" s="6">
        <v>1168.95</v>
      </c>
      <c r="F33" s="6">
        <v>1168.95</v>
      </c>
      <c r="G33" s="6">
        <v>1168.95</v>
      </c>
      <c r="H33" s="14">
        <f t="shared" si="1"/>
        <v>3506.8500000000004</v>
      </c>
      <c r="I33" s="15">
        <v>1168.95</v>
      </c>
      <c r="J33" s="15">
        <v>1168.95</v>
      </c>
      <c r="K33" s="16">
        <f t="shared" si="2"/>
        <v>0</v>
      </c>
      <c r="L33" s="19"/>
      <c r="M33" s="18">
        <f t="shared" si="3"/>
        <v>1168.95</v>
      </c>
      <c r="N33" s="16">
        <f t="shared" si="4"/>
        <v>3506.8500000000004</v>
      </c>
    </row>
    <row r="34" spans="1:14" ht="25.5" customHeight="1">
      <c r="A34" s="13">
        <f t="shared" si="0"/>
        <v>24</v>
      </c>
      <c r="B34" s="136" t="s">
        <v>40</v>
      </c>
      <c r="C34" s="136"/>
      <c r="D34" s="136"/>
      <c r="E34" s="6">
        <v>1168.95</v>
      </c>
      <c r="F34" s="6">
        <v>1168.95</v>
      </c>
      <c r="G34" s="6">
        <v>1168.95</v>
      </c>
      <c r="H34" s="14">
        <f t="shared" si="1"/>
        <v>3506.8500000000004</v>
      </c>
      <c r="I34" s="15">
        <v>1168.95</v>
      </c>
      <c r="J34" s="15">
        <v>1159.96</v>
      </c>
      <c r="K34" s="16">
        <f t="shared" si="2"/>
        <v>8.990000000000009</v>
      </c>
      <c r="L34" s="21">
        <v>179.96</v>
      </c>
      <c r="M34" s="18">
        <f t="shared" si="3"/>
        <v>1348.91</v>
      </c>
      <c r="N34" s="16">
        <f t="shared" si="4"/>
        <v>3677.8199999999997</v>
      </c>
    </row>
    <row r="35" spans="1:15" ht="25.5" customHeight="1">
      <c r="A35" s="13">
        <f t="shared" si="0"/>
        <v>25</v>
      </c>
      <c r="B35" s="136" t="s">
        <v>41</v>
      </c>
      <c r="C35" s="136"/>
      <c r="D35" s="136"/>
      <c r="E35" s="6">
        <v>1899.54</v>
      </c>
      <c r="F35" s="6">
        <v>1899.54</v>
      </c>
      <c r="G35" s="6">
        <v>1899.54</v>
      </c>
      <c r="H35" s="14">
        <f t="shared" si="1"/>
        <v>5698.62</v>
      </c>
      <c r="I35" s="15">
        <v>1893.05</v>
      </c>
      <c r="J35" s="15">
        <v>1886.04</v>
      </c>
      <c r="K35" s="16">
        <f t="shared" si="2"/>
        <v>19.99000000000001</v>
      </c>
      <c r="L35" s="19">
        <v>292.43</v>
      </c>
      <c r="M35" s="18">
        <f t="shared" si="3"/>
        <v>2191.97</v>
      </c>
      <c r="N35" s="16">
        <f t="shared" si="4"/>
        <v>5971.0599999999995</v>
      </c>
      <c r="O35">
        <v>3</v>
      </c>
    </row>
    <row r="36" spans="1:15" ht="35.25" customHeight="1">
      <c r="A36" s="13">
        <f t="shared" si="0"/>
        <v>26</v>
      </c>
      <c r="B36" s="136" t="s">
        <v>23</v>
      </c>
      <c r="C36" s="136"/>
      <c r="D36" s="136"/>
      <c r="E36" s="6">
        <v>1899.54</v>
      </c>
      <c r="F36" s="6">
        <v>1899.54</v>
      </c>
      <c r="G36" s="6">
        <v>1899.54</v>
      </c>
      <c r="H36" s="14">
        <f t="shared" si="1"/>
        <v>5698.62</v>
      </c>
      <c r="I36" s="15">
        <v>1896</v>
      </c>
      <c r="J36" s="15">
        <v>1898</v>
      </c>
      <c r="K36" s="16">
        <f t="shared" si="2"/>
        <v>5.079999999999927</v>
      </c>
      <c r="L36" s="19">
        <v>292.43</v>
      </c>
      <c r="M36" s="18">
        <f t="shared" si="3"/>
        <v>2191.97</v>
      </c>
      <c r="N36" s="16">
        <f t="shared" si="4"/>
        <v>5985.969999999999</v>
      </c>
      <c r="O36">
        <v>4</v>
      </c>
    </row>
    <row r="37" spans="1:14" s="8" customFormat="1" ht="25.5" customHeight="1">
      <c r="A37" s="17">
        <f t="shared" si="0"/>
        <v>27</v>
      </c>
      <c r="B37" s="137" t="s">
        <v>24</v>
      </c>
      <c r="C37" s="137"/>
      <c r="D37" s="137"/>
      <c r="E37" s="6">
        <v>1168.95</v>
      </c>
      <c r="F37" s="6">
        <v>1168.95</v>
      </c>
      <c r="G37" s="6">
        <v>1168.95</v>
      </c>
      <c r="H37" s="14">
        <f t="shared" si="1"/>
        <v>3506.8500000000004</v>
      </c>
      <c r="I37" s="15">
        <v>609</v>
      </c>
      <c r="J37" s="15">
        <v>1020</v>
      </c>
      <c r="K37" s="16">
        <f t="shared" si="2"/>
        <v>708.9000000000001</v>
      </c>
      <c r="L37" s="20"/>
      <c r="M37" s="18">
        <f t="shared" si="3"/>
        <v>1168.95</v>
      </c>
      <c r="N37" s="16">
        <f t="shared" si="4"/>
        <v>2797.95</v>
      </c>
    </row>
    <row r="38" spans="1:14" s="8" customFormat="1" ht="25.5" customHeight="1">
      <c r="A38" s="17">
        <f t="shared" si="0"/>
        <v>28</v>
      </c>
      <c r="B38" s="137" t="s">
        <v>25</v>
      </c>
      <c r="C38" s="137"/>
      <c r="D38" s="137"/>
      <c r="E38" s="6">
        <v>1168.95</v>
      </c>
      <c r="F38" s="6">
        <v>1168.95</v>
      </c>
      <c r="G38" s="6">
        <v>1168.95</v>
      </c>
      <c r="H38" s="14">
        <f t="shared" si="1"/>
        <v>3506.8500000000004</v>
      </c>
      <c r="I38" s="15">
        <v>0</v>
      </c>
      <c r="J38" s="15">
        <v>589.8</v>
      </c>
      <c r="K38" s="16">
        <f t="shared" si="2"/>
        <v>1748.1000000000001</v>
      </c>
      <c r="L38" s="20"/>
      <c r="M38" s="18">
        <f t="shared" si="3"/>
        <v>1168.95</v>
      </c>
      <c r="N38" s="16">
        <f t="shared" si="4"/>
        <v>1758.75</v>
      </c>
    </row>
    <row r="39" spans="1:14" s="8" customFormat="1" ht="36.75" customHeight="1">
      <c r="A39" s="17">
        <f t="shared" si="0"/>
        <v>29</v>
      </c>
      <c r="B39" s="137" t="s">
        <v>42</v>
      </c>
      <c r="C39" s="137"/>
      <c r="D39" s="137"/>
      <c r="E39" s="6">
        <v>1168.95</v>
      </c>
      <c r="F39" s="6">
        <v>1168.95</v>
      </c>
      <c r="G39" s="6">
        <v>1168.95</v>
      </c>
      <c r="H39" s="14">
        <f t="shared" si="1"/>
        <v>3506.8500000000004</v>
      </c>
      <c r="I39" s="15">
        <v>1167</v>
      </c>
      <c r="J39" s="15">
        <v>1129</v>
      </c>
      <c r="K39" s="16">
        <f t="shared" si="2"/>
        <v>41.90000000000009</v>
      </c>
      <c r="L39" s="20"/>
      <c r="M39" s="18">
        <f t="shared" si="3"/>
        <v>1168.95</v>
      </c>
      <c r="N39" s="16">
        <f t="shared" si="4"/>
        <v>3464.95</v>
      </c>
    </row>
    <row r="40" spans="1:14" ht="25.5" customHeight="1">
      <c r="A40" s="17">
        <f t="shared" si="0"/>
        <v>30</v>
      </c>
      <c r="B40" s="136" t="s">
        <v>26</v>
      </c>
      <c r="C40" s="136"/>
      <c r="D40" s="136"/>
      <c r="E40" s="6">
        <v>1461.19</v>
      </c>
      <c r="F40" s="6">
        <v>1461.19</v>
      </c>
      <c r="G40" s="6">
        <v>1461.19</v>
      </c>
      <c r="H40" s="14">
        <f t="shared" si="1"/>
        <v>4383.57</v>
      </c>
      <c r="I40" s="15">
        <v>1461</v>
      </c>
      <c r="J40" s="15">
        <v>1456</v>
      </c>
      <c r="K40" s="16">
        <f t="shared" si="2"/>
        <v>5.380000000000109</v>
      </c>
      <c r="L40" s="19">
        <v>224.95</v>
      </c>
      <c r="M40" s="18">
        <f t="shared" si="3"/>
        <v>1686.14</v>
      </c>
      <c r="N40" s="16">
        <f t="shared" si="4"/>
        <v>4603.14</v>
      </c>
    </row>
    <row r="41" spans="1:14" ht="25.5" customHeight="1">
      <c r="A41" s="13">
        <f t="shared" si="0"/>
        <v>31</v>
      </c>
      <c r="B41" s="136" t="s">
        <v>27</v>
      </c>
      <c r="C41" s="136"/>
      <c r="D41" s="136"/>
      <c r="E41" s="6">
        <v>1461.19</v>
      </c>
      <c r="F41" s="6">
        <v>1461.19</v>
      </c>
      <c r="G41" s="6">
        <v>1461.19</v>
      </c>
      <c r="H41" s="14">
        <f t="shared" si="1"/>
        <v>4383.57</v>
      </c>
      <c r="I41" s="15">
        <v>1448</v>
      </c>
      <c r="J41" s="15">
        <v>1452</v>
      </c>
      <c r="K41" s="16">
        <f t="shared" si="2"/>
        <v>22.38000000000011</v>
      </c>
      <c r="L41" s="19"/>
      <c r="M41" s="18">
        <f t="shared" si="3"/>
        <v>1461.19</v>
      </c>
      <c r="N41" s="16">
        <f t="shared" si="4"/>
        <v>4361.1900000000005</v>
      </c>
    </row>
    <row r="42" spans="1:14" ht="25.5" customHeight="1">
      <c r="A42" s="13">
        <f t="shared" si="0"/>
        <v>32</v>
      </c>
      <c r="B42" s="136" t="s">
        <v>28</v>
      </c>
      <c r="C42" s="136"/>
      <c r="D42" s="136"/>
      <c r="E42" s="6">
        <v>1461.19</v>
      </c>
      <c r="F42" s="6">
        <v>1461.19</v>
      </c>
      <c r="G42" s="6">
        <v>1461.19</v>
      </c>
      <c r="H42" s="14">
        <f t="shared" si="1"/>
        <v>4383.57</v>
      </c>
      <c r="I42" s="15">
        <v>1460</v>
      </c>
      <c r="J42" s="15">
        <v>1458</v>
      </c>
      <c r="K42" s="16">
        <f t="shared" si="2"/>
        <v>4.380000000000109</v>
      </c>
      <c r="L42" s="19">
        <v>224.95</v>
      </c>
      <c r="M42" s="18">
        <f t="shared" si="3"/>
        <v>1686.14</v>
      </c>
      <c r="N42" s="16">
        <f t="shared" si="4"/>
        <v>4604.14</v>
      </c>
    </row>
    <row r="43" spans="1:14" ht="25.5" customHeight="1">
      <c r="A43" s="13">
        <f t="shared" si="0"/>
        <v>33</v>
      </c>
      <c r="B43" s="136" t="s">
        <v>29</v>
      </c>
      <c r="C43" s="136"/>
      <c r="D43" s="136"/>
      <c r="E43" s="6">
        <v>1461.19</v>
      </c>
      <c r="F43" s="6">
        <v>1461.19</v>
      </c>
      <c r="G43" s="6">
        <v>1461.19</v>
      </c>
      <c r="H43" s="14">
        <f t="shared" si="1"/>
        <v>4383.57</v>
      </c>
      <c r="I43" s="15">
        <v>1457</v>
      </c>
      <c r="J43" s="15">
        <v>1401</v>
      </c>
      <c r="K43" s="16">
        <f t="shared" si="2"/>
        <v>64.38000000000011</v>
      </c>
      <c r="L43" s="19"/>
      <c r="M43" s="18">
        <f t="shared" si="3"/>
        <v>1461.19</v>
      </c>
      <c r="N43" s="16">
        <f t="shared" si="4"/>
        <v>4319.1900000000005</v>
      </c>
    </row>
    <row r="44" spans="1:14" ht="25.5" customHeight="1">
      <c r="A44" s="13">
        <f t="shared" si="0"/>
        <v>34</v>
      </c>
      <c r="B44" s="136" t="s">
        <v>30</v>
      </c>
      <c r="C44" s="136"/>
      <c r="D44" s="136"/>
      <c r="E44" s="6">
        <v>1461.19</v>
      </c>
      <c r="F44" s="6">
        <v>1461.19</v>
      </c>
      <c r="G44" s="6">
        <v>1461.19</v>
      </c>
      <c r="H44" s="14">
        <f t="shared" si="1"/>
        <v>4383.57</v>
      </c>
      <c r="I44" s="15">
        <v>1459</v>
      </c>
      <c r="J44" s="15">
        <v>1446</v>
      </c>
      <c r="K44" s="16">
        <f t="shared" si="2"/>
        <v>17.38000000000011</v>
      </c>
      <c r="L44" s="19">
        <v>224.95</v>
      </c>
      <c r="M44" s="18">
        <f t="shared" si="3"/>
        <v>1686.14</v>
      </c>
      <c r="N44" s="16">
        <f t="shared" si="4"/>
        <v>4591.14</v>
      </c>
    </row>
    <row r="45" spans="1:14" ht="25.5" customHeight="1">
      <c r="A45" s="13">
        <f t="shared" si="0"/>
        <v>35</v>
      </c>
      <c r="B45" s="136" t="s">
        <v>31</v>
      </c>
      <c r="C45" s="136"/>
      <c r="D45" s="136"/>
      <c r="E45" s="6">
        <v>1461.19</v>
      </c>
      <c r="F45" s="6">
        <v>1461.19</v>
      </c>
      <c r="G45" s="6">
        <v>1461.19</v>
      </c>
      <c r="H45" s="14">
        <f t="shared" si="1"/>
        <v>4383.57</v>
      </c>
      <c r="I45" s="15">
        <v>1460</v>
      </c>
      <c r="J45" s="15">
        <v>1448</v>
      </c>
      <c r="K45" s="16">
        <f t="shared" si="2"/>
        <v>14.38000000000011</v>
      </c>
      <c r="L45" s="19">
        <v>224.95</v>
      </c>
      <c r="M45" s="18">
        <f t="shared" si="3"/>
        <v>1686.14</v>
      </c>
      <c r="N45" s="16">
        <f t="shared" si="4"/>
        <v>4594.14</v>
      </c>
    </row>
    <row r="46" spans="1:14" ht="25.5" customHeight="1">
      <c r="A46" s="13">
        <f t="shared" si="0"/>
        <v>36</v>
      </c>
      <c r="B46" s="136" t="s">
        <v>32</v>
      </c>
      <c r="C46" s="136"/>
      <c r="D46" s="136"/>
      <c r="E46" s="6">
        <v>1461.19</v>
      </c>
      <c r="F46" s="6">
        <v>1461.19</v>
      </c>
      <c r="G46" s="6">
        <v>1461.19</v>
      </c>
      <c r="H46" s="14">
        <f t="shared" si="1"/>
        <v>4383.57</v>
      </c>
      <c r="I46" s="15">
        <v>1452</v>
      </c>
      <c r="J46" s="15">
        <v>1455</v>
      </c>
      <c r="K46" s="16">
        <f t="shared" si="2"/>
        <v>15.38000000000011</v>
      </c>
      <c r="L46" s="19">
        <v>224.95</v>
      </c>
      <c r="M46" s="18">
        <f t="shared" si="3"/>
        <v>1686.14</v>
      </c>
      <c r="N46" s="16">
        <f t="shared" si="4"/>
        <v>4593.14</v>
      </c>
    </row>
    <row r="47" spans="1:14" ht="25.5" customHeight="1">
      <c r="A47" s="13">
        <f t="shared" si="0"/>
        <v>37</v>
      </c>
      <c r="B47" s="136" t="s">
        <v>33</v>
      </c>
      <c r="C47" s="136"/>
      <c r="D47" s="136"/>
      <c r="E47" s="6">
        <v>1461.19</v>
      </c>
      <c r="F47" s="6">
        <v>1461.19</v>
      </c>
      <c r="G47" s="6">
        <v>1461.19</v>
      </c>
      <c r="H47" s="14">
        <f t="shared" si="1"/>
        <v>4383.57</v>
      </c>
      <c r="I47" s="15">
        <v>1452</v>
      </c>
      <c r="J47" s="15">
        <v>1459</v>
      </c>
      <c r="K47" s="16">
        <f t="shared" si="2"/>
        <v>11.38000000000011</v>
      </c>
      <c r="L47" s="19">
        <v>224.95</v>
      </c>
      <c r="M47" s="18">
        <f t="shared" si="3"/>
        <v>1686.14</v>
      </c>
      <c r="N47" s="16">
        <f t="shared" si="4"/>
        <v>4597.14</v>
      </c>
    </row>
    <row r="48" spans="1:14" ht="25.5" customHeight="1">
      <c r="A48" s="13">
        <f t="shared" si="0"/>
        <v>38</v>
      </c>
      <c r="B48" s="136" t="s">
        <v>34</v>
      </c>
      <c r="C48" s="136"/>
      <c r="D48" s="136"/>
      <c r="E48" s="6">
        <v>1753.42</v>
      </c>
      <c r="F48" s="6">
        <v>1753.42</v>
      </c>
      <c r="G48" s="6">
        <v>1753.42</v>
      </c>
      <c r="H48" s="14">
        <f t="shared" si="1"/>
        <v>5260.26</v>
      </c>
      <c r="I48" s="15">
        <v>1593</v>
      </c>
      <c r="J48" s="15">
        <v>1591</v>
      </c>
      <c r="K48" s="16">
        <f t="shared" si="2"/>
        <v>322.84000000000015</v>
      </c>
      <c r="L48" s="19"/>
      <c r="M48" s="18">
        <f t="shared" si="3"/>
        <v>1753.42</v>
      </c>
      <c r="N48" s="16">
        <f t="shared" si="4"/>
        <v>4937.42</v>
      </c>
    </row>
    <row r="49" spans="1:14" ht="25.5" customHeight="1">
      <c r="A49" s="13">
        <f t="shared" si="0"/>
        <v>39</v>
      </c>
      <c r="B49" s="136" t="s">
        <v>35</v>
      </c>
      <c r="C49" s="136"/>
      <c r="D49" s="136"/>
      <c r="E49" s="6">
        <v>1753.42</v>
      </c>
      <c r="F49" s="6">
        <v>1753.42</v>
      </c>
      <c r="G49" s="6">
        <v>1753.42</v>
      </c>
      <c r="H49" s="14">
        <f t="shared" si="1"/>
        <v>5260.26</v>
      </c>
      <c r="I49" s="15">
        <v>1748</v>
      </c>
      <c r="J49" s="15">
        <v>1740</v>
      </c>
      <c r="K49" s="16">
        <f t="shared" si="2"/>
        <v>18.840000000000146</v>
      </c>
      <c r="L49" s="19">
        <v>269.93</v>
      </c>
      <c r="M49" s="18">
        <f t="shared" si="3"/>
        <v>2023.3500000000001</v>
      </c>
      <c r="N49" s="16">
        <f t="shared" si="4"/>
        <v>5511.35</v>
      </c>
    </row>
    <row r="50" spans="1:14" ht="25.5" customHeight="1">
      <c r="A50" s="13">
        <f t="shared" si="0"/>
        <v>40</v>
      </c>
      <c r="B50" s="136" t="s">
        <v>36</v>
      </c>
      <c r="C50" s="136"/>
      <c r="D50" s="136"/>
      <c r="E50" s="6">
        <v>1753.42</v>
      </c>
      <c r="F50" s="6">
        <v>1753.42</v>
      </c>
      <c r="G50" s="6">
        <v>1753.42</v>
      </c>
      <c r="H50" s="14">
        <f t="shared" si="1"/>
        <v>5260.26</v>
      </c>
      <c r="I50" s="15">
        <v>1750</v>
      </c>
      <c r="J50" s="15">
        <v>1747</v>
      </c>
      <c r="K50" s="16">
        <f t="shared" si="2"/>
        <v>9.840000000000146</v>
      </c>
      <c r="L50" s="19">
        <v>269.93</v>
      </c>
      <c r="M50" s="18">
        <f t="shared" si="3"/>
        <v>2023.3500000000001</v>
      </c>
      <c r="N50" s="16">
        <f t="shared" si="4"/>
        <v>5520.35</v>
      </c>
    </row>
    <row r="51" spans="1:14" ht="25.5" customHeight="1">
      <c r="A51" s="13">
        <f t="shared" si="0"/>
        <v>41</v>
      </c>
      <c r="B51" s="136" t="s">
        <v>52</v>
      </c>
      <c r="C51" s="136"/>
      <c r="D51" s="136"/>
      <c r="E51" s="6">
        <v>1461.19</v>
      </c>
      <c r="F51" s="6">
        <v>1461.19</v>
      </c>
      <c r="G51" s="6">
        <v>1461.19</v>
      </c>
      <c r="H51" s="14">
        <f t="shared" si="1"/>
        <v>4383.57</v>
      </c>
      <c r="I51" s="15">
        <v>1455</v>
      </c>
      <c r="J51" s="15">
        <v>1447</v>
      </c>
      <c r="K51" s="16">
        <f t="shared" si="2"/>
        <v>20.38000000000011</v>
      </c>
      <c r="L51" s="19"/>
      <c r="M51" s="18">
        <f t="shared" si="3"/>
        <v>1461.19</v>
      </c>
      <c r="N51" s="16">
        <f t="shared" si="4"/>
        <v>4363.1900000000005</v>
      </c>
    </row>
    <row r="52" spans="1:14" ht="25.5" customHeight="1">
      <c r="A52" s="13">
        <f t="shared" si="0"/>
        <v>42</v>
      </c>
      <c r="B52" s="136" t="s">
        <v>53</v>
      </c>
      <c r="C52" s="136"/>
      <c r="D52" s="136"/>
      <c r="E52" s="6">
        <v>1168.95</v>
      </c>
      <c r="F52" s="6">
        <v>1168.95</v>
      </c>
      <c r="G52" s="6">
        <v>1168.95</v>
      </c>
      <c r="H52" s="14">
        <f t="shared" si="1"/>
        <v>3506.8500000000004</v>
      </c>
      <c r="I52" s="15">
        <v>1053</v>
      </c>
      <c r="J52" s="15">
        <v>1054</v>
      </c>
      <c r="K52" s="16">
        <f t="shared" si="2"/>
        <v>230.9000000000001</v>
      </c>
      <c r="L52" s="19"/>
      <c r="M52" s="18">
        <f t="shared" si="3"/>
        <v>1168.95</v>
      </c>
      <c r="N52" s="16">
        <f t="shared" si="4"/>
        <v>3275.95</v>
      </c>
    </row>
    <row r="53" spans="1:15" ht="25.5" customHeight="1">
      <c r="A53" s="13">
        <f t="shared" si="0"/>
        <v>43</v>
      </c>
      <c r="B53" s="136" t="s">
        <v>54</v>
      </c>
      <c r="C53" s="136"/>
      <c r="D53" s="136"/>
      <c r="E53" s="6">
        <v>1899.54</v>
      </c>
      <c r="F53" s="6">
        <v>1899.54</v>
      </c>
      <c r="G53" s="6">
        <v>1899.54</v>
      </c>
      <c r="H53" s="14">
        <f t="shared" si="1"/>
        <v>5698.62</v>
      </c>
      <c r="I53" s="15">
        <v>1895</v>
      </c>
      <c r="J53" s="15">
        <v>1895</v>
      </c>
      <c r="K53" s="16">
        <f t="shared" si="2"/>
        <v>9.079999999999927</v>
      </c>
      <c r="L53" s="19">
        <v>292.43</v>
      </c>
      <c r="M53" s="18">
        <f t="shared" si="3"/>
        <v>2191.97</v>
      </c>
      <c r="N53" s="16">
        <f t="shared" si="4"/>
        <v>5981.969999999999</v>
      </c>
      <c r="O53">
        <v>5</v>
      </c>
    </row>
    <row r="54" spans="1:14" ht="25.5" customHeight="1">
      <c r="A54" s="13">
        <f t="shared" si="0"/>
        <v>44</v>
      </c>
      <c r="B54" s="136" t="s">
        <v>55</v>
      </c>
      <c r="C54" s="136"/>
      <c r="D54" s="136"/>
      <c r="E54" s="6">
        <v>1168.95</v>
      </c>
      <c r="F54" s="6">
        <v>1168.95</v>
      </c>
      <c r="G54" s="6">
        <v>1168.95</v>
      </c>
      <c r="H54" s="14">
        <f t="shared" si="1"/>
        <v>3506.8500000000004</v>
      </c>
      <c r="I54" s="15">
        <v>1159</v>
      </c>
      <c r="J54" s="15">
        <v>1163</v>
      </c>
      <c r="K54" s="16">
        <f t="shared" si="2"/>
        <v>15.900000000000091</v>
      </c>
      <c r="L54" s="21">
        <v>179.91</v>
      </c>
      <c r="M54" s="18">
        <f t="shared" si="3"/>
        <v>1348.8600000000001</v>
      </c>
      <c r="N54" s="16">
        <f t="shared" si="4"/>
        <v>3670.86</v>
      </c>
    </row>
    <row r="55" spans="1:14" ht="25.5" customHeight="1">
      <c r="A55" s="13">
        <f t="shared" si="0"/>
        <v>45</v>
      </c>
      <c r="B55" s="136" t="s">
        <v>56</v>
      </c>
      <c r="C55" s="136"/>
      <c r="D55" s="136"/>
      <c r="E55" s="6">
        <v>1168.95</v>
      </c>
      <c r="F55" s="6">
        <v>1168.95</v>
      </c>
      <c r="G55" s="6">
        <v>1168.95</v>
      </c>
      <c r="H55" s="14">
        <f t="shared" si="1"/>
        <v>3506.8500000000004</v>
      </c>
      <c r="I55" s="15">
        <v>1012</v>
      </c>
      <c r="J55" s="15">
        <v>1156</v>
      </c>
      <c r="K55" s="16">
        <f t="shared" si="2"/>
        <v>169.9000000000001</v>
      </c>
      <c r="L55" s="19"/>
      <c r="M55" s="18">
        <f t="shared" si="3"/>
        <v>1168.95</v>
      </c>
      <c r="N55" s="16">
        <f t="shared" si="4"/>
        <v>3336.95</v>
      </c>
    </row>
    <row r="56" spans="1:14" ht="25.5" customHeight="1" thickBot="1">
      <c r="A56" s="26">
        <f t="shared" si="0"/>
        <v>46</v>
      </c>
      <c r="B56" s="157" t="s">
        <v>57</v>
      </c>
      <c r="C56" s="157"/>
      <c r="D56" s="157"/>
      <c r="E56" s="27">
        <v>1168.95</v>
      </c>
      <c r="F56" s="27">
        <v>1168.95</v>
      </c>
      <c r="G56" s="27">
        <v>1168.95</v>
      </c>
      <c r="H56" s="28">
        <f t="shared" si="1"/>
        <v>3506.8500000000004</v>
      </c>
      <c r="I56" s="29">
        <v>1163</v>
      </c>
      <c r="J56" s="29">
        <v>1144</v>
      </c>
      <c r="K56" s="30">
        <f t="shared" si="2"/>
        <v>30.90000000000009</v>
      </c>
      <c r="L56" s="31"/>
      <c r="M56" s="32">
        <f t="shared" si="3"/>
        <v>1168.95</v>
      </c>
      <c r="N56" s="30">
        <f t="shared" si="4"/>
        <v>3475.95</v>
      </c>
    </row>
    <row r="57" spans="1:14" s="8" customFormat="1" ht="19.5" customHeight="1" thickBot="1">
      <c r="A57" s="154" t="s">
        <v>37</v>
      </c>
      <c r="B57" s="155"/>
      <c r="C57" s="155"/>
      <c r="D57" s="156"/>
      <c r="E57" s="33">
        <f aca="true" t="shared" si="5" ref="E57:K57">SUM(E11:E56)</f>
        <v>63999.990000000005</v>
      </c>
      <c r="F57" s="33">
        <f t="shared" si="5"/>
        <v>63999.990000000005</v>
      </c>
      <c r="G57" s="33">
        <f t="shared" si="5"/>
        <v>63999.990000000005</v>
      </c>
      <c r="H57" s="33">
        <f t="shared" si="5"/>
        <v>191999.97000000015</v>
      </c>
      <c r="I57" s="33">
        <f t="shared" si="5"/>
        <v>60950.8</v>
      </c>
      <c r="J57" s="33">
        <f t="shared" si="5"/>
        <v>62437.8</v>
      </c>
      <c r="K57" s="33">
        <f t="shared" si="5"/>
        <v>4611.380000000003</v>
      </c>
      <c r="L57" s="33">
        <f>SUM(L11:L56)</f>
        <v>4611.379999999999</v>
      </c>
      <c r="M57" s="34">
        <f t="shared" si="3"/>
        <v>68611.37000000001</v>
      </c>
      <c r="N57" s="36">
        <f>SUM(N11:N56)</f>
        <v>191999.9700000001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F59" s="10"/>
    </row>
    <row r="60" spans="1:6" ht="21" customHeight="1">
      <c r="A60" s="153" t="s">
        <v>49</v>
      </c>
      <c r="B60" s="153"/>
      <c r="C60" s="153"/>
      <c r="D60" s="153"/>
      <c r="F60" s="12"/>
    </row>
    <row r="61" spans="1:8" ht="21" customHeight="1">
      <c r="A61" s="1"/>
      <c r="B61" s="3"/>
      <c r="H61" t="s">
        <v>59</v>
      </c>
    </row>
    <row r="62" ht="25.5" customHeight="1">
      <c r="H62" s="4" t="s">
        <v>50</v>
      </c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64">
    <mergeCell ref="B42:D42"/>
    <mergeCell ref="B49:D49"/>
    <mergeCell ref="B48:D48"/>
    <mergeCell ref="B19:D19"/>
    <mergeCell ref="B28:D28"/>
    <mergeCell ref="B27:D27"/>
    <mergeCell ref="B26:D26"/>
    <mergeCell ref="B25:D25"/>
    <mergeCell ref="B20:D20"/>
    <mergeCell ref="B21:D21"/>
    <mergeCell ref="A60:D60"/>
    <mergeCell ref="B43:D43"/>
    <mergeCell ref="B45:D45"/>
    <mergeCell ref="B44:D44"/>
    <mergeCell ref="B47:D47"/>
    <mergeCell ref="B46:D46"/>
    <mergeCell ref="A57:D57"/>
    <mergeCell ref="B50:D50"/>
    <mergeCell ref="B55:D55"/>
    <mergeCell ref="B56:D56"/>
    <mergeCell ref="B18:D18"/>
    <mergeCell ref="B14:D14"/>
    <mergeCell ref="B13:D13"/>
    <mergeCell ref="B11:D11"/>
    <mergeCell ref="B15:D15"/>
    <mergeCell ref="B16:D16"/>
    <mergeCell ref="B17:D17"/>
    <mergeCell ref="B12:D12"/>
    <mergeCell ref="A1:D1"/>
    <mergeCell ref="A8:D8"/>
    <mergeCell ref="A9:A10"/>
    <mergeCell ref="B9:D10"/>
    <mergeCell ref="A3:H3"/>
    <mergeCell ref="G6:I6"/>
    <mergeCell ref="E9:E10"/>
    <mergeCell ref="H9:H10"/>
    <mergeCell ref="F9:F10"/>
    <mergeCell ref="G9:G10"/>
    <mergeCell ref="B22:D22"/>
    <mergeCell ref="B32:D32"/>
    <mergeCell ref="B31:D31"/>
    <mergeCell ref="B29:D29"/>
    <mergeCell ref="B37:D37"/>
    <mergeCell ref="B36:D36"/>
    <mergeCell ref="B23:D23"/>
    <mergeCell ref="B35:D35"/>
    <mergeCell ref="B34:D34"/>
    <mergeCell ref="B30:D30"/>
    <mergeCell ref="B54:D54"/>
    <mergeCell ref="B52:D52"/>
    <mergeCell ref="B53:D53"/>
    <mergeCell ref="B51:D51"/>
    <mergeCell ref="B24:D24"/>
    <mergeCell ref="B33:D33"/>
    <mergeCell ref="B41:D41"/>
    <mergeCell ref="B40:D40"/>
    <mergeCell ref="B39:D39"/>
    <mergeCell ref="B38:D38"/>
    <mergeCell ref="N9:N10"/>
    <mergeCell ref="I9:I10"/>
    <mergeCell ref="J9:J10"/>
    <mergeCell ref="K9:K10"/>
    <mergeCell ref="L9:L10"/>
    <mergeCell ref="M9:M10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E11" sqref="E11:G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7" width="10.00390625" style="0" customWidth="1"/>
    <col min="8" max="8" width="11.421875" style="0" customWidth="1"/>
  </cols>
  <sheetData>
    <row r="1" spans="1:4" ht="14.25" customHeight="1">
      <c r="A1" s="138" t="s">
        <v>0</v>
      </c>
      <c r="B1" s="138"/>
      <c r="C1" s="138"/>
      <c r="D1" s="138"/>
    </row>
    <row r="2" spans="1:4" ht="9" customHeight="1">
      <c r="A2" s="1"/>
      <c r="B2" s="1"/>
      <c r="C2" s="1"/>
      <c r="D2" s="1"/>
    </row>
    <row r="3" spans="1:4" ht="39" customHeight="1">
      <c r="A3" s="148" t="s">
        <v>64</v>
      </c>
      <c r="B3" s="148"/>
      <c r="C3" s="148"/>
      <c r="D3" s="148"/>
    </row>
    <row r="4" spans="1:4" ht="21.75" customHeight="1">
      <c r="A4" s="2"/>
      <c r="B4" s="2"/>
      <c r="C4" s="2"/>
      <c r="D4" s="2"/>
    </row>
    <row r="5" spans="1:5" ht="19.5" customHeight="1">
      <c r="A5" s="3" t="s">
        <v>43</v>
      </c>
      <c r="B5" s="2"/>
      <c r="E5" s="2"/>
    </row>
    <row r="6" spans="1:5" ht="12.75" customHeight="1">
      <c r="A6" s="3" t="s">
        <v>45</v>
      </c>
      <c r="B6" s="2"/>
      <c r="E6" s="35"/>
    </row>
    <row r="7" spans="1:5" ht="14.25" customHeight="1">
      <c r="A7" s="3" t="s">
        <v>46</v>
      </c>
      <c r="B7" s="2"/>
      <c r="E7" s="2"/>
    </row>
    <row r="8" spans="1:4" ht="26.25" customHeight="1" thickBot="1">
      <c r="A8" s="139"/>
      <c r="B8" s="139"/>
      <c r="C8" s="139"/>
      <c r="D8" s="139"/>
    </row>
    <row r="9" spans="1:8" ht="23.25" customHeight="1">
      <c r="A9" s="140" t="s">
        <v>1</v>
      </c>
      <c r="B9" s="142" t="s">
        <v>2</v>
      </c>
      <c r="C9" s="143"/>
      <c r="D9" s="144"/>
      <c r="E9" s="130" t="s">
        <v>72</v>
      </c>
      <c r="F9" s="130" t="s">
        <v>73</v>
      </c>
      <c r="G9" s="134" t="s">
        <v>74</v>
      </c>
      <c r="H9" s="128" t="s">
        <v>71</v>
      </c>
    </row>
    <row r="10" spans="1:8" ht="38.25" customHeight="1" thickBot="1">
      <c r="A10" s="141"/>
      <c r="B10" s="145"/>
      <c r="C10" s="146"/>
      <c r="D10" s="147"/>
      <c r="E10" s="131"/>
      <c r="F10" s="131"/>
      <c r="G10" s="135"/>
      <c r="H10" s="129"/>
    </row>
    <row r="11" spans="1:8" ht="25.5" customHeight="1">
      <c r="A11" s="22">
        <v>1</v>
      </c>
      <c r="B11" s="152" t="s">
        <v>3</v>
      </c>
      <c r="C11" s="152"/>
      <c r="D11" s="152"/>
      <c r="E11" s="25">
        <v>1168</v>
      </c>
      <c r="F11" s="25">
        <v>1160</v>
      </c>
      <c r="G11" s="18">
        <v>1348.91</v>
      </c>
      <c r="H11" s="18">
        <v>3676.91</v>
      </c>
    </row>
    <row r="12" spans="1:8" ht="25.5" customHeight="1">
      <c r="A12" s="13">
        <f aca="true" t="shared" si="0" ref="A12:A56">A11+1</f>
        <v>2</v>
      </c>
      <c r="B12" s="136" t="s">
        <v>4</v>
      </c>
      <c r="C12" s="136"/>
      <c r="D12" s="136"/>
      <c r="E12" s="15">
        <v>1884</v>
      </c>
      <c r="F12" s="15">
        <v>1884</v>
      </c>
      <c r="G12" s="18">
        <v>1899.54</v>
      </c>
      <c r="H12" s="16">
        <v>5667.54</v>
      </c>
    </row>
    <row r="13" spans="1:8" ht="25.5" customHeight="1">
      <c r="A13" s="13">
        <f t="shared" si="0"/>
        <v>3</v>
      </c>
      <c r="B13" s="136" t="s">
        <v>5</v>
      </c>
      <c r="C13" s="136"/>
      <c r="D13" s="136"/>
      <c r="E13" s="15">
        <v>1897.8</v>
      </c>
      <c r="F13" s="15">
        <v>1872</v>
      </c>
      <c r="G13" s="18">
        <v>1899.54</v>
      </c>
      <c r="H13" s="16">
        <v>5669.34</v>
      </c>
    </row>
    <row r="14" spans="1:8" ht="25.5" customHeight="1">
      <c r="A14" s="13">
        <f t="shared" si="0"/>
        <v>4</v>
      </c>
      <c r="B14" s="136" t="s">
        <v>6</v>
      </c>
      <c r="C14" s="136"/>
      <c r="D14" s="136"/>
      <c r="E14" s="15">
        <v>1155</v>
      </c>
      <c r="F14" s="15">
        <v>1158</v>
      </c>
      <c r="G14" s="18">
        <v>1168.95</v>
      </c>
      <c r="H14" s="16">
        <v>3481.95</v>
      </c>
    </row>
    <row r="15" spans="1:8" ht="25.5" customHeight="1">
      <c r="A15" s="13">
        <f t="shared" si="0"/>
        <v>5</v>
      </c>
      <c r="B15" s="136" t="s">
        <v>7</v>
      </c>
      <c r="C15" s="136"/>
      <c r="D15" s="136"/>
      <c r="E15" s="15">
        <v>1026</v>
      </c>
      <c r="F15" s="15">
        <v>1162</v>
      </c>
      <c r="G15" s="18">
        <v>1168.95</v>
      </c>
      <c r="H15" s="16">
        <v>3356.95</v>
      </c>
    </row>
    <row r="16" spans="1:8" ht="25.5" customHeight="1">
      <c r="A16" s="13">
        <f t="shared" si="0"/>
        <v>6</v>
      </c>
      <c r="B16" s="136" t="s">
        <v>8</v>
      </c>
      <c r="C16" s="136"/>
      <c r="D16" s="136"/>
      <c r="E16" s="15">
        <v>1149</v>
      </c>
      <c r="F16" s="15">
        <v>1159</v>
      </c>
      <c r="G16" s="18">
        <v>1168.95</v>
      </c>
      <c r="H16" s="16">
        <v>3476.95</v>
      </c>
    </row>
    <row r="17" spans="1:8" ht="25.5" customHeight="1">
      <c r="A17" s="13">
        <f t="shared" si="0"/>
        <v>7</v>
      </c>
      <c r="B17" s="136" t="s">
        <v>9</v>
      </c>
      <c r="C17" s="136"/>
      <c r="D17" s="136"/>
      <c r="E17" s="15">
        <v>1130.5</v>
      </c>
      <c r="F17" s="15">
        <v>1149</v>
      </c>
      <c r="G17" s="18">
        <v>1168.95</v>
      </c>
      <c r="H17" s="16">
        <v>3448.45</v>
      </c>
    </row>
    <row r="18" spans="1:8" ht="47.25" customHeight="1">
      <c r="A18" s="13">
        <f t="shared" si="0"/>
        <v>8</v>
      </c>
      <c r="B18" s="136" t="s">
        <v>65</v>
      </c>
      <c r="C18" s="136"/>
      <c r="D18" s="136"/>
      <c r="E18" s="15">
        <v>1130.5</v>
      </c>
      <c r="F18" s="15">
        <v>1149</v>
      </c>
      <c r="G18" s="18">
        <v>1168.95</v>
      </c>
      <c r="H18" s="16">
        <v>3448.45</v>
      </c>
    </row>
    <row r="19" spans="1:8" ht="25.5" customHeight="1">
      <c r="A19" s="13">
        <f t="shared" si="0"/>
        <v>9</v>
      </c>
      <c r="B19" s="136" t="s">
        <v>10</v>
      </c>
      <c r="C19" s="136"/>
      <c r="D19" s="136"/>
      <c r="E19" s="15">
        <v>1159</v>
      </c>
      <c r="F19" s="15">
        <v>1165</v>
      </c>
      <c r="G19" s="18">
        <v>1348.91</v>
      </c>
      <c r="H19" s="16">
        <v>3672.91</v>
      </c>
    </row>
    <row r="20" spans="1:8" ht="25.5" customHeight="1">
      <c r="A20" s="13">
        <f t="shared" si="0"/>
        <v>10</v>
      </c>
      <c r="B20" s="136" t="s">
        <v>11</v>
      </c>
      <c r="C20" s="136"/>
      <c r="D20" s="136"/>
      <c r="E20" s="15">
        <v>1161</v>
      </c>
      <c r="F20" s="15">
        <v>1156</v>
      </c>
      <c r="G20" s="18">
        <v>1168.95</v>
      </c>
      <c r="H20" s="16">
        <v>3485.95</v>
      </c>
    </row>
    <row r="21" spans="1:8" ht="25.5" customHeight="1">
      <c r="A21" s="13">
        <f t="shared" si="0"/>
        <v>11</v>
      </c>
      <c r="B21" s="136" t="s">
        <v>12</v>
      </c>
      <c r="C21" s="136"/>
      <c r="D21" s="136"/>
      <c r="E21" s="15">
        <v>1165</v>
      </c>
      <c r="F21" s="15">
        <v>1151</v>
      </c>
      <c r="G21" s="18">
        <v>1168.95</v>
      </c>
      <c r="H21" s="16">
        <v>3484.95</v>
      </c>
    </row>
    <row r="22" spans="1:8" ht="25.5" customHeight="1">
      <c r="A22" s="13">
        <f t="shared" si="0"/>
        <v>12</v>
      </c>
      <c r="B22" s="136" t="s">
        <v>13</v>
      </c>
      <c r="C22" s="136"/>
      <c r="D22" s="136"/>
      <c r="E22" s="15">
        <v>1158</v>
      </c>
      <c r="F22" s="15">
        <v>1158</v>
      </c>
      <c r="G22" s="18">
        <v>1168.95</v>
      </c>
      <c r="H22" s="16">
        <v>3484.95</v>
      </c>
    </row>
    <row r="23" spans="1:9" ht="25.5" customHeight="1">
      <c r="A23" s="13">
        <f t="shared" si="0"/>
        <v>13</v>
      </c>
      <c r="B23" s="136" t="s">
        <v>14</v>
      </c>
      <c r="C23" s="136"/>
      <c r="D23" s="136"/>
      <c r="E23" s="15">
        <v>1885</v>
      </c>
      <c r="F23" s="15">
        <v>1897</v>
      </c>
      <c r="G23" s="18">
        <v>2191.97</v>
      </c>
      <c r="H23" s="16">
        <v>5973.97</v>
      </c>
      <c r="I23">
        <v>1</v>
      </c>
    </row>
    <row r="24" spans="1:9" ht="25.5" customHeight="1">
      <c r="A24" s="13">
        <f t="shared" si="0"/>
        <v>14</v>
      </c>
      <c r="B24" s="136" t="s">
        <v>15</v>
      </c>
      <c r="C24" s="136"/>
      <c r="D24" s="136"/>
      <c r="E24" s="15">
        <v>1897</v>
      </c>
      <c r="F24" s="15">
        <v>1894</v>
      </c>
      <c r="G24" s="18">
        <v>2191.97</v>
      </c>
      <c r="H24" s="16">
        <v>5982.97</v>
      </c>
      <c r="I24">
        <v>2</v>
      </c>
    </row>
    <row r="25" spans="1:8" ht="25.5" customHeight="1">
      <c r="A25" s="13">
        <f t="shared" si="0"/>
        <v>15</v>
      </c>
      <c r="B25" s="136" t="s">
        <v>16</v>
      </c>
      <c r="C25" s="136"/>
      <c r="D25" s="136"/>
      <c r="E25" s="15">
        <v>1167</v>
      </c>
      <c r="F25" s="15">
        <v>1155</v>
      </c>
      <c r="G25" s="18">
        <v>1348.91</v>
      </c>
      <c r="H25" s="16">
        <v>3670.91</v>
      </c>
    </row>
    <row r="26" spans="1:8" ht="25.5" customHeight="1">
      <c r="A26" s="13">
        <f t="shared" si="0"/>
        <v>16</v>
      </c>
      <c r="B26" s="136" t="s">
        <v>17</v>
      </c>
      <c r="C26" s="136"/>
      <c r="D26" s="136"/>
      <c r="E26" s="15">
        <v>1163</v>
      </c>
      <c r="F26" s="15">
        <v>1159</v>
      </c>
      <c r="G26" s="18">
        <v>1348.91</v>
      </c>
      <c r="H26" s="16">
        <v>3670.91</v>
      </c>
    </row>
    <row r="27" spans="1:8" ht="25.5" customHeight="1">
      <c r="A27" s="13">
        <f t="shared" si="0"/>
        <v>17</v>
      </c>
      <c r="B27" s="136" t="s">
        <v>18</v>
      </c>
      <c r="C27" s="136"/>
      <c r="D27" s="136"/>
      <c r="E27" s="15">
        <v>1153</v>
      </c>
      <c r="F27" s="15">
        <v>1150</v>
      </c>
      <c r="G27" s="18">
        <v>1168.95</v>
      </c>
      <c r="H27" s="16">
        <v>3471.95</v>
      </c>
    </row>
    <row r="28" spans="1:8" ht="25.5" customHeight="1">
      <c r="A28" s="13">
        <f t="shared" si="0"/>
        <v>18</v>
      </c>
      <c r="B28" s="136" t="s">
        <v>19</v>
      </c>
      <c r="C28" s="136"/>
      <c r="D28" s="136"/>
      <c r="E28" s="15">
        <v>1167</v>
      </c>
      <c r="F28" s="15">
        <v>1168</v>
      </c>
      <c r="G28" s="18">
        <v>1348.91</v>
      </c>
      <c r="H28" s="16">
        <v>3683.91</v>
      </c>
    </row>
    <row r="29" spans="1:8" ht="25.5" customHeight="1">
      <c r="A29" s="13">
        <f t="shared" si="0"/>
        <v>19</v>
      </c>
      <c r="B29" s="136" t="s">
        <v>20</v>
      </c>
      <c r="C29" s="136"/>
      <c r="D29" s="136"/>
      <c r="E29" s="15">
        <v>1154</v>
      </c>
      <c r="F29" s="15">
        <v>1161</v>
      </c>
      <c r="G29" s="18">
        <v>1168.95</v>
      </c>
      <c r="H29" s="16">
        <v>3483.95</v>
      </c>
    </row>
    <row r="30" spans="1:8" ht="25.5" customHeight="1">
      <c r="A30" s="13">
        <f t="shared" si="0"/>
        <v>20</v>
      </c>
      <c r="B30" s="136" t="s">
        <v>21</v>
      </c>
      <c r="C30" s="136"/>
      <c r="D30" s="136"/>
      <c r="E30" s="15">
        <v>1163</v>
      </c>
      <c r="F30" s="15">
        <v>1128</v>
      </c>
      <c r="G30" s="18">
        <v>1168.95</v>
      </c>
      <c r="H30" s="16">
        <v>3459.95</v>
      </c>
    </row>
    <row r="31" spans="1:8" ht="25.5" customHeight="1">
      <c r="A31" s="13">
        <f t="shared" si="0"/>
        <v>21</v>
      </c>
      <c r="B31" s="136" t="s">
        <v>22</v>
      </c>
      <c r="C31" s="136"/>
      <c r="D31" s="136"/>
      <c r="E31" s="15">
        <v>1142</v>
      </c>
      <c r="F31" s="15">
        <v>1158</v>
      </c>
      <c r="G31" s="18">
        <v>1168.95</v>
      </c>
      <c r="H31" s="16">
        <v>3468.95</v>
      </c>
    </row>
    <row r="32" spans="1:8" ht="37.5" customHeight="1">
      <c r="A32" s="13">
        <f t="shared" si="0"/>
        <v>22</v>
      </c>
      <c r="B32" s="136" t="s">
        <v>38</v>
      </c>
      <c r="C32" s="136"/>
      <c r="D32" s="136"/>
      <c r="E32" s="15">
        <v>1496.05</v>
      </c>
      <c r="F32" s="15">
        <v>1881.05</v>
      </c>
      <c r="G32" s="18">
        <v>1899.54</v>
      </c>
      <c r="H32" s="16">
        <v>5276.64</v>
      </c>
    </row>
    <row r="33" spans="1:8" ht="44.25" customHeight="1">
      <c r="A33" s="13">
        <f t="shared" si="0"/>
        <v>23</v>
      </c>
      <c r="B33" s="136" t="s">
        <v>39</v>
      </c>
      <c r="C33" s="136"/>
      <c r="D33" s="136"/>
      <c r="E33" s="15">
        <v>1168.95</v>
      </c>
      <c r="F33" s="15">
        <v>1168.95</v>
      </c>
      <c r="G33" s="18">
        <v>1168.95</v>
      </c>
      <c r="H33" s="16">
        <v>3506.85</v>
      </c>
    </row>
    <row r="34" spans="1:8" ht="25.5" customHeight="1">
      <c r="A34" s="13">
        <f t="shared" si="0"/>
        <v>24</v>
      </c>
      <c r="B34" s="136" t="s">
        <v>40</v>
      </c>
      <c r="C34" s="136"/>
      <c r="D34" s="136"/>
      <c r="E34" s="15">
        <v>1168.95</v>
      </c>
      <c r="F34" s="15">
        <v>1159.96</v>
      </c>
      <c r="G34" s="18">
        <v>1348.91</v>
      </c>
      <c r="H34" s="16">
        <v>3677.82</v>
      </c>
    </row>
    <row r="35" spans="1:9" ht="25.5" customHeight="1">
      <c r="A35" s="13">
        <f t="shared" si="0"/>
        <v>25</v>
      </c>
      <c r="B35" s="136" t="s">
        <v>41</v>
      </c>
      <c r="C35" s="136"/>
      <c r="D35" s="136"/>
      <c r="E35" s="15">
        <v>1893.05</v>
      </c>
      <c r="F35" s="15">
        <v>1886.04</v>
      </c>
      <c r="G35" s="18">
        <v>2191.97</v>
      </c>
      <c r="H35" s="16">
        <v>5971.06</v>
      </c>
      <c r="I35">
        <v>3</v>
      </c>
    </row>
    <row r="36" spans="1:9" ht="35.25" customHeight="1">
      <c r="A36" s="13">
        <f t="shared" si="0"/>
        <v>26</v>
      </c>
      <c r="B36" s="136" t="s">
        <v>23</v>
      </c>
      <c r="C36" s="136"/>
      <c r="D36" s="136"/>
      <c r="E36" s="15">
        <v>1896</v>
      </c>
      <c r="F36" s="15">
        <v>1898</v>
      </c>
      <c r="G36" s="18">
        <v>2191.97</v>
      </c>
      <c r="H36" s="16">
        <v>5985.97</v>
      </c>
      <c r="I36">
        <v>4</v>
      </c>
    </row>
    <row r="37" spans="1:8" s="8" customFormat="1" ht="25.5" customHeight="1">
      <c r="A37" s="17">
        <f t="shared" si="0"/>
        <v>27</v>
      </c>
      <c r="B37" s="137" t="s">
        <v>24</v>
      </c>
      <c r="C37" s="137"/>
      <c r="D37" s="137"/>
      <c r="E37" s="15">
        <v>609</v>
      </c>
      <c r="F37" s="15">
        <v>1020</v>
      </c>
      <c r="G37" s="18">
        <v>1168.95</v>
      </c>
      <c r="H37" s="16">
        <v>2797.95</v>
      </c>
    </row>
    <row r="38" spans="1:8" s="8" customFormat="1" ht="25.5" customHeight="1">
      <c r="A38" s="17">
        <f t="shared" si="0"/>
        <v>28</v>
      </c>
      <c r="B38" s="137" t="s">
        <v>25</v>
      </c>
      <c r="C38" s="137"/>
      <c r="D38" s="137"/>
      <c r="E38" s="15">
        <v>0</v>
      </c>
      <c r="F38" s="15">
        <v>589.8</v>
      </c>
      <c r="G38" s="18">
        <v>1168.95</v>
      </c>
      <c r="H38" s="16">
        <v>1758.75</v>
      </c>
    </row>
    <row r="39" spans="1:8" s="8" customFormat="1" ht="36.75" customHeight="1">
      <c r="A39" s="17">
        <f t="shared" si="0"/>
        <v>29</v>
      </c>
      <c r="B39" s="137" t="s">
        <v>42</v>
      </c>
      <c r="C39" s="137"/>
      <c r="D39" s="137"/>
      <c r="E39" s="15">
        <v>1167</v>
      </c>
      <c r="F39" s="15">
        <v>1129</v>
      </c>
      <c r="G39" s="18">
        <v>1168.95</v>
      </c>
      <c r="H39" s="16">
        <v>3464.95</v>
      </c>
    </row>
    <row r="40" spans="1:8" ht="25.5" customHeight="1">
      <c r="A40" s="17">
        <f t="shared" si="0"/>
        <v>30</v>
      </c>
      <c r="B40" s="136" t="s">
        <v>26</v>
      </c>
      <c r="C40" s="136"/>
      <c r="D40" s="136"/>
      <c r="E40" s="15">
        <v>1461</v>
      </c>
      <c r="F40" s="15">
        <v>1456</v>
      </c>
      <c r="G40" s="18">
        <v>1686.14</v>
      </c>
      <c r="H40" s="16">
        <v>4603.14</v>
      </c>
    </row>
    <row r="41" spans="1:8" ht="25.5" customHeight="1">
      <c r="A41" s="13">
        <f t="shared" si="0"/>
        <v>31</v>
      </c>
      <c r="B41" s="136" t="s">
        <v>27</v>
      </c>
      <c r="C41" s="136"/>
      <c r="D41" s="136"/>
      <c r="E41" s="15">
        <v>1448</v>
      </c>
      <c r="F41" s="15">
        <v>1452</v>
      </c>
      <c r="G41" s="18">
        <v>1461.19</v>
      </c>
      <c r="H41" s="16">
        <v>4361.19</v>
      </c>
    </row>
    <row r="42" spans="1:8" ht="25.5" customHeight="1">
      <c r="A42" s="13">
        <f t="shared" si="0"/>
        <v>32</v>
      </c>
      <c r="B42" s="136" t="s">
        <v>28</v>
      </c>
      <c r="C42" s="136"/>
      <c r="D42" s="136"/>
      <c r="E42" s="15">
        <v>1460</v>
      </c>
      <c r="F42" s="15">
        <v>1458</v>
      </c>
      <c r="G42" s="18">
        <v>1686.14</v>
      </c>
      <c r="H42" s="16">
        <v>4604.14</v>
      </c>
    </row>
    <row r="43" spans="1:8" ht="25.5" customHeight="1">
      <c r="A43" s="13">
        <f t="shared" si="0"/>
        <v>33</v>
      </c>
      <c r="B43" s="136" t="s">
        <v>29</v>
      </c>
      <c r="C43" s="136"/>
      <c r="D43" s="136"/>
      <c r="E43" s="15">
        <v>1457</v>
      </c>
      <c r="F43" s="15">
        <v>1401</v>
      </c>
      <c r="G43" s="18">
        <v>1461.19</v>
      </c>
      <c r="H43" s="16">
        <v>4319.19</v>
      </c>
    </row>
    <row r="44" spans="1:8" ht="25.5" customHeight="1">
      <c r="A44" s="13">
        <f t="shared" si="0"/>
        <v>34</v>
      </c>
      <c r="B44" s="136" t="s">
        <v>30</v>
      </c>
      <c r="C44" s="136"/>
      <c r="D44" s="136"/>
      <c r="E44" s="15">
        <v>1459</v>
      </c>
      <c r="F44" s="15">
        <v>1446</v>
      </c>
      <c r="G44" s="18">
        <v>1686.14</v>
      </c>
      <c r="H44" s="16">
        <v>4591.14</v>
      </c>
    </row>
    <row r="45" spans="1:8" ht="25.5" customHeight="1">
      <c r="A45" s="13">
        <f t="shared" si="0"/>
        <v>35</v>
      </c>
      <c r="B45" s="136" t="s">
        <v>31</v>
      </c>
      <c r="C45" s="136"/>
      <c r="D45" s="136"/>
      <c r="E45" s="15">
        <v>1460</v>
      </c>
      <c r="F45" s="15">
        <v>1448</v>
      </c>
      <c r="G45" s="18">
        <v>1686.14</v>
      </c>
      <c r="H45" s="16">
        <v>4594.14</v>
      </c>
    </row>
    <row r="46" spans="1:8" ht="25.5" customHeight="1">
      <c r="A46" s="13">
        <f t="shared" si="0"/>
        <v>36</v>
      </c>
      <c r="B46" s="136" t="s">
        <v>32</v>
      </c>
      <c r="C46" s="136"/>
      <c r="D46" s="136"/>
      <c r="E46" s="15">
        <v>1452</v>
      </c>
      <c r="F46" s="15">
        <v>1455</v>
      </c>
      <c r="G46" s="18">
        <v>1686.14</v>
      </c>
      <c r="H46" s="16">
        <v>4593.14</v>
      </c>
    </row>
    <row r="47" spans="1:8" ht="25.5" customHeight="1">
      <c r="A47" s="13">
        <f t="shared" si="0"/>
        <v>37</v>
      </c>
      <c r="B47" s="136" t="s">
        <v>33</v>
      </c>
      <c r="C47" s="136"/>
      <c r="D47" s="136"/>
      <c r="E47" s="15">
        <v>1452</v>
      </c>
      <c r="F47" s="15">
        <v>1459</v>
      </c>
      <c r="G47" s="18">
        <v>1686.14</v>
      </c>
      <c r="H47" s="16">
        <v>4597.14</v>
      </c>
    </row>
    <row r="48" spans="1:8" ht="25.5" customHeight="1">
      <c r="A48" s="13">
        <f t="shared" si="0"/>
        <v>38</v>
      </c>
      <c r="B48" s="136" t="s">
        <v>34</v>
      </c>
      <c r="C48" s="136"/>
      <c r="D48" s="136"/>
      <c r="E48" s="15">
        <v>1593</v>
      </c>
      <c r="F48" s="15">
        <v>1591</v>
      </c>
      <c r="G48" s="18">
        <v>1753.42</v>
      </c>
      <c r="H48" s="16">
        <v>4937.42</v>
      </c>
    </row>
    <row r="49" spans="1:8" ht="25.5" customHeight="1">
      <c r="A49" s="13">
        <f t="shared" si="0"/>
        <v>39</v>
      </c>
      <c r="B49" s="136" t="s">
        <v>35</v>
      </c>
      <c r="C49" s="136"/>
      <c r="D49" s="136"/>
      <c r="E49" s="15">
        <v>1748</v>
      </c>
      <c r="F49" s="15">
        <v>1740</v>
      </c>
      <c r="G49" s="18">
        <v>2023.35</v>
      </c>
      <c r="H49" s="16">
        <v>5511.35</v>
      </c>
    </row>
    <row r="50" spans="1:8" ht="25.5" customHeight="1">
      <c r="A50" s="13">
        <f t="shared" si="0"/>
        <v>40</v>
      </c>
      <c r="B50" s="136" t="s">
        <v>36</v>
      </c>
      <c r="C50" s="136"/>
      <c r="D50" s="136"/>
      <c r="E50" s="15">
        <v>1750</v>
      </c>
      <c r="F50" s="15">
        <v>1747</v>
      </c>
      <c r="G50" s="18">
        <v>2023.35</v>
      </c>
      <c r="H50" s="16">
        <v>5520.35</v>
      </c>
    </row>
    <row r="51" spans="1:8" ht="25.5" customHeight="1">
      <c r="A51" s="13">
        <f t="shared" si="0"/>
        <v>41</v>
      </c>
      <c r="B51" s="136" t="s">
        <v>52</v>
      </c>
      <c r="C51" s="136"/>
      <c r="D51" s="136"/>
      <c r="E51" s="15">
        <v>1455</v>
      </c>
      <c r="F51" s="15">
        <v>1447</v>
      </c>
      <c r="G51" s="18">
        <v>1461.19</v>
      </c>
      <c r="H51" s="16">
        <v>4363.19</v>
      </c>
    </row>
    <row r="52" spans="1:8" ht="25.5" customHeight="1">
      <c r="A52" s="13">
        <f t="shared" si="0"/>
        <v>42</v>
      </c>
      <c r="B52" s="136" t="s">
        <v>53</v>
      </c>
      <c r="C52" s="136"/>
      <c r="D52" s="136"/>
      <c r="E52" s="15">
        <v>1053</v>
      </c>
      <c r="F52" s="15">
        <v>1054</v>
      </c>
      <c r="G52" s="18">
        <v>1168.95</v>
      </c>
      <c r="H52" s="16">
        <v>3275.95</v>
      </c>
    </row>
    <row r="53" spans="1:9" ht="25.5" customHeight="1">
      <c r="A53" s="13">
        <f t="shared" si="0"/>
        <v>43</v>
      </c>
      <c r="B53" s="136" t="s">
        <v>54</v>
      </c>
      <c r="C53" s="136"/>
      <c r="D53" s="136"/>
      <c r="E53" s="15">
        <v>1895</v>
      </c>
      <c r="F53" s="15">
        <v>1895</v>
      </c>
      <c r="G53" s="18">
        <v>2191.97</v>
      </c>
      <c r="H53" s="16">
        <v>5981.97</v>
      </c>
      <c r="I53">
        <v>5</v>
      </c>
    </row>
    <row r="54" spans="1:8" ht="25.5" customHeight="1">
      <c r="A54" s="13">
        <f t="shared" si="0"/>
        <v>44</v>
      </c>
      <c r="B54" s="136" t="s">
        <v>55</v>
      </c>
      <c r="C54" s="136"/>
      <c r="D54" s="136"/>
      <c r="E54" s="15">
        <v>1159</v>
      </c>
      <c r="F54" s="15">
        <v>1163</v>
      </c>
      <c r="G54" s="18">
        <v>1348.86</v>
      </c>
      <c r="H54" s="16">
        <v>3670.86</v>
      </c>
    </row>
    <row r="55" spans="1:8" ht="25.5" customHeight="1">
      <c r="A55" s="13">
        <f t="shared" si="0"/>
        <v>45</v>
      </c>
      <c r="B55" s="136" t="s">
        <v>56</v>
      </c>
      <c r="C55" s="136"/>
      <c r="D55" s="136"/>
      <c r="E55" s="15">
        <v>1012</v>
      </c>
      <c r="F55" s="15">
        <v>1156</v>
      </c>
      <c r="G55" s="18">
        <v>1168.95</v>
      </c>
      <c r="H55" s="16">
        <v>3336.95</v>
      </c>
    </row>
    <row r="56" spans="1:8" ht="25.5" customHeight="1" thickBot="1">
      <c r="A56" s="26">
        <f t="shared" si="0"/>
        <v>46</v>
      </c>
      <c r="B56" s="157" t="s">
        <v>57</v>
      </c>
      <c r="C56" s="157"/>
      <c r="D56" s="157"/>
      <c r="E56" s="29">
        <v>1163</v>
      </c>
      <c r="F56" s="29">
        <v>1144</v>
      </c>
      <c r="G56" s="32">
        <v>1168.95</v>
      </c>
      <c r="H56" s="30">
        <v>3475.95</v>
      </c>
    </row>
    <row r="57" spans="1:8" s="8" customFormat="1" ht="19.5" customHeight="1" thickBot="1">
      <c r="A57" s="154" t="s">
        <v>37</v>
      </c>
      <c r="B57" s="155"/>
      <c r="C57" s="155"/>
      <c r="D57" s="156"/>
      <c r="E57" s="33">
        <f>SUM(E11:E56)</f>
        <v>60950.8</v>
      </c>
      <c r="F57" s="33">
        <f>SUM(F11:F56)</f>
        <v>62437.8</v>
      </c>
      <c r="G57" s="33">
        <f>SUM(G11:G56)</f>
        <v>68611.37</v>
      </c>
      <c r="H57" s="36">
        <f>SUM(H11:H56)</f>
        <v>191999.9700000001</v>
      </c>
    </row>
    <row r="58" spans="1:4" ht="22.5" customHeight="1">
      <c r="A58" s="1"/>
      <c r="B58" s="1"/>
      <c r="C58" s="1"/>
      <c r="D58" s="1"/>
    </row>
    <row r="59" spans="1:3" ht="24.75" customHeight="1">
      <c r="A59" s="11" t="s">
        <v>48</v>
      </c>
      <c r="B59" s="11"/>
      <c r="C59" s="11"/>
    </row>
    <row r="60" spans="1:4" ht="21" customHeight="1">
      <c r="A60" s="153" t="s">
        <v>49</v>
      </c>
      <c r="B60" s="153"/>
      <c r="C60" s="153"/>
      <c r="D60" s="153"/>
    </row>
    <row r="61" spans="1:2" ht="21" customHeight="1">
      <c r="A61" s="1"/>
      <c r="B61" s="3"/>
    </row>
    <row r="62" ht="25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57">
    <mergeCell ref="H9:H10"/>
    <mergeCell ref="E9:E10"/>
    <mergeCell ref="F9:F10"/>
    <mergeCell ref="A57:D57"/>
    <mergeCell ref="B50:D50"/>
    <mergeCell ref="B55:D55"/>
    <mergeCell ref="B56:D56"/>
    <mergeCell ref="B54:D54"/>
    <mergeCell ref="B52:D52"/>
    <mergeCell ref="B53:D53"/>
    <mergeCell ref="B46:D46"/>
    <mergeCell ref="B45:D45"/>
    <mergeCell ref="B44:D44"/>
    <mergeCell ref="B43:D43"/>
    <mergeCell ref="B51:D51"/>
    <mergeCell ref="B49:D49"/>
    <mergeCell ref="B48:D48"/>
    <mergeCell ref="B47:D47"/>
    <mergeCell ref="B41:D41"/>
    <mergeCell ref="B40:D40"/>
    <mergeCell ref="B30:D30"/>
    <mergeCell ref="A1:D1"/>
    <mergeCell ref="A8:D8"/>
    <mergeCell ref="A9:A10"/>
    <mergeCell ref="B9:D10"/>
    <mergeCell ref="B15:D15"/>
    <mergeCell ref="B27:D27"/>
    <mergeCell ref="B26:D26"/>
    <mergeCell ref="B17:D17"/>
    <mergeCell ref="B37:D37"/>
    <mergeCell ref="B36:D36"/>
    <mergeCell ref="B35:D35"/>
    <mergeCell ref="B34:D34"/>
    <mergeCell ref="B25:D25"/>
    <mergeCell ref="B20:D20"/>
    <mergeCell ref="B23:D23"/>
    <mergeCell ref="B22:D22"/>
    <mergeCell ref="G9:G10"/>
    <mergeCell ref="B39:D39"/>
    <mergeCell ref="B38:D38"/>
    <mergeCell ref="B14:D14"/>
    <mergeCell ref="B13:D13"/>
    <mergeCell ref="B16:D16"/>
    <mergeCell ref="B28:D28"/>
    <mergeCell ref="B32:D32"/>
    <mergeCell ref="B31:D31"/>
    <mergeCell ref="B29:D29"/>
    <mergeCell ref="A60:D60"/>
    <mergeCell ref="A3:D3"/>
    <mergeCell ref="B18:D18"/>
    <mergeCell ref="B12:D12"/>
    <mergeCell ref="B11:D11"/>
    <mergeCell ref="B19:D19"/>
    <mergeCell ref="B24:D24"/>
    <mergeCell ref="B21:D21"/>
    <mergeCell ref="B42:D42"/>
    <mergeCell ref="B33:D33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E43">
      <selection activeCell="G20" sqref="G2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8" width="10.00390625" style="0" customWidth="1"/>
    <col min="9" max="12" width="11.421875" style="0" customWidth="1"/>
    <col min="13" max="14" width="10.421875" style="0" customWidth="1"/>
    <col min="15" max="15" width="10.7109375" style="0" customWidth="1"/>
    <col min="16" max="16" width="10.57421875" style="0" customWidth="1"/>
    <col min="17" max="18" width="11.00390625" style="0" customWidth="1"/>
    <col min="19" max="19" width="11.8515625" style="0" customWidth="1"/>
  </cols>
  <sheetData>
    <row r="1" spans="1:15" ht="14.25" customHeight="1">
      <c r="A1" s="138" t="s">
        <v>0</v>
      </c>
      <c r="B1" s="138"/>
      <c r="C1" s="138"/>
      <c r="D1" s="138"/>
      <c r="O1" s="37" t="s">
        <v>51</v>
      </c>
    </row>
    <row r="2" spans="1:4" ht="9" customHeight="1">
      <c r="A2" s="1"/>
      <c r="B2" s="1"/>
      <c r="C2" s="1"/>
      <c r="D2" s="1"/>
    </row>
    <row r="3" spans="1:14" ht="39" customHeight="1">
      <c r="A3" s="148" t="s">
        <v>75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2"/>
    </row>
    <row r="4" spans="1:4" ht="21.75" customHeight="1">
      <c r="A4" s="2"/>
      <c r="B4" s="2"/>
      <c r="C4" s="2"/>
      <c r="D4" s="2"/>
    </row>
    <row r="5" spans="1:18" ht="19.5" customHeight="1">
      <c r="A5" s="3" t="s">
        <v>43</v>
      </c>
      <c r="B5" s="2"/>
      <c r="E5" s="9"/>
      <c r="O5" s="7" t="s">
        <v>58</v>
      </c>
      <c r="P5" s="7"/>
      <c r="Q5" s="2"/>
      <c r="R5" s="2"/>
    </row>
    <row r="6" spans="1:18" ht="12.75" customHeight="1">
      <c r="A6" s="3" t="s">
        <v>45</v>
      </c>
      <c r="B6" s="2"/>
      <c r="E6" s="9"/>
      <c r="O6" s="149" t="s">
        <v>44</v>
      </c>
      <c r="P6" s="149"/>
      <c r="Q6" s="149"/>
      <c r="R6" s="35"/>
    </row>
    <row r="7" spans="1:18" ht="14.25" customHeight="1">
      <c r="A7" s="3" t="s">
        <v>46</v>
      </c>
      <c r="B7" s="2"/>
      <c r="E7" s="9"/>
      <c r="O7" s="3" t="s">
        <v>47</v>
      </c>
      <c r="P7" s="3"/>
      <c r="Q7" s="2"/>
      <c r="R7" s="2"/>
    </row>
    <row r="8" spans="1:4" ht="26.25" customHeight="1" thickBot="1">
      <c r="A8" s="139"/>
      <c r="B8" s="139"/>
      <c r="C8" s="139"/>
      <c r="D8" s="139"/>
    </row>
    <row r="9" spans="1:19" ht="23.25" customHeight="1">
      <c r="A9" s="140" t="s">
        <v>1</v>
      </c>
      <c r="B9" s="142" t="s">
        <v>2</v>
      </c>
      <c r="C9" s="143"/>
      <c r="D9" s="144"/>
      <c r="E9" s="150" t="s">
        <v>60</v>
      </c>
      <c r="F9" s="128" t="s">
        <v>61</v>
      </c>
      <c r="G9" s="128" t="s">
        <v>62</v>
      </c>
      <c r="H9" s="134" t="s">
        <v>78</v>
      </c>
      <c r="I9" s="128" t="s">
        <v>63</v>
      </c>
      <c r="J9" s="132" t="s">
        <v>70</v>
      </c>
      <c r="K9" s="128" t="s">
        <v>68</v>
      </c>
      <c r="L9" s="134" t="s">
        <v>71</v>
      </c>
      <c r="M9" s="128" t="s">
        <v>79</v>
      </c>
      <c r="N9" s="134" t="s">
        <v>82</v>
      </c>
      <c r="O9" s="128" t="s">
        <v>80</v>
      </c>
      <c r="P9" s="128" t="s">
        <v>81</v>
      </c>
      <c r="Q9" s="128" t="s">
        <v>76</v>
      </c>
      <c r="R9" s="128" t="s">
        <v>83</v>
      </c>
      <c r="S9" s="128" t="s">
        <v>77</v>
      </c>
    </row>
    <row r="10" spans="1:19" ht="38.25" customHeight="1" thickBot="1">
      <c r="A10" s="141"/>
      <c r="B10" s="145"/>
      <c r="C10" s="146"/>
      <c r="D10" s="147"/>
      <c r="E10" s="151"/>
      <c r="F10" s="129"/>
      <c r="G10" s="129"/>
      <c r="H10" s="135"/>
      <c r="I10" s="129"/>
      <c r="J10" s="133"/>
      <c r="K10" s="129"/>
      <c r="L10" s="135"/>
      <c r="M10" s="129"/>
      <c r="N10" s="135"/>
      <c r="O10" s="129"/>
      <c r="P10" s="129"/>
      <c r="Q10" s="129"/>
      <c r="R10" s="129"/>
      <c r="S10" s="129"/>
    </row>
    <row r="11" spans="1:19" ht="25.5" customHeight="1">
      <c r="A11" s="22">
        <v>1</v>
      </c>
      <c r="B11" s="152" t="s">
        <v>3</v>
      </c>
      <c r="C11" s="152"/>
      <c r="D11" s="152"/>
      <c r="E11" s="25">
        <v>1168</v>
      </c>
      <c r="F11" s="25">
        <v>1160</v>
      </c>
      <c r="G11" s="18">
        <v>1348.91</v>
      </c>
      <c r="H11" s="18">
        <v>1336</v>
      </c>
      <c r="I11" s="39">
        <f>E11+F11+G11</f>
        <v>3676.91</v>
      </c>
      <c r="J11" s="18">
        <f>G11-H11</f>
        <v>12.910000000000082</v>
      </c>
      <c r="K11" s="18">
        <v>26.83</v>
      </c>
      <c r="L11" s="18">
        <f>E11+F11+H11</f>
        <v>3664</v>
      </c>
      <c r="M11" s="38">
        <v>1254.17</v>
      </c>
      <c r="N11" s="38">
        <f>K11+M11</f>
        <v>1281</v>
      </c>
      <c r="O11" s="38">
        <v>1254.17</v>
      </c>
      <c r="P11" s="38">
        <v>1254.17</v>
      </c>
      <c r="Q11" s="38">
        <f>M11+O11+P11</f>
        <v>3762.51</v>
      </c>
      <c r="R11" s="38">
        <f>N11+O11+P11</f>
        <v>3789.34</v>
      </c>
      <c r="S11" s="38">
        <f>L11+R11</f>
        <v>7453.34</v>
      </c>
    </row>
    <row r="12" spans="1:19" ht="25.5" customHeight="1">
      <c r="A12" s="13">
        <f aca="true" t="shared" si="0" ref="A12:A56">A11+1</f>
        <v>2</v>
      </c>
      <c r="B12" s="136" t="s">
        <v>4</v>
      </c>
      <c r="C12" s="136"/>
      <c r="D12" s="136"/>
      <c r="E12" s="15">
        <v>1884</v>
      </c>
      <c r="F12" s="15">
        <v>1884</v>
      </c>
      <c r="G12" s="18">
        <v>1899.54</v>
      </c>
      <c r="H12" s="18">
        <v>1842</v>
      </c>
      <c r="I12" s="39">
        <f aca="true" t="shared" si="1" ref="I12:I56">E12+F12+G12</f>
        <v>5667.54</v>
      </c>
      <c r="J12" s="18">
        <f aca="true" t="shared" si="2" ref="J12:J56">G12-H12</f>
        <v>57.539999999999964</v>
      </c>
      <c r="K12" s="16">
        <v>0</v>
      </c>
      <c r="L12" s="18">
        <f aca="true" t="shared" si="3" ref="L12:L56">E12+F12+H12</f>
        <v>5610</v>
      </c>
      <c r="M12" s="38">
        <v>2038.03</v>
      </c>
      <c r="N12" s="38">
        <f aca="true" t="shared" si="4" ref="N12:N56">K12+M12</f>
        <v>2038.03</v>
      </c>
      <c r="O12" s="38">
        <v>2038.03</v>
      </c>
      <c r="P12" s="38">
        <v>2038.03</v>
      </c>
      <c r="Q12" s="38">
        <f aca="true" t="shared" si="5" ref="Q12:Q56">M12+O12+P12</f>
        <v>6114.09</v>
      </c>
      <c r="R12" s="38">
        <f aca="true" t="shared" si="6" ref="R12:R56">N12+O12+P12</f>
        <v>6114.09</v>
      </c>
      <c r="S12" s="38">
        <f aca="true" t="shared" si="7" ref="S12:S56">L12+R12</f>
        <v>11724.09</v>
      </c>
    </row>
    <row r="13" spans="1:19" ht="25.5" customHeight="1">
      <c r="A13" s="13">
        <f t="shared" si="0"/>
        <v>3</v>
      </c>
      <c r="B13" s="136" t="s">
        <v>5</v>
      </c>
      <c r="C13" s="136"/>
      <c r="D13" s="136"/>
      <c r="E13" s="15">
        <v>1897.8</v>
      </c>
      <c r="F13" s="15">
        <v>1872</v>
      </c>
      <c r="G13" s="18">
        <v>1899.54</v>
      </c>
      <c r="H13" s="18">
        <v>1879</v>
      </c>
      <c r="I13" s="39">
        <f t="shared" si="1"/>
        <v>5669.34</v>
      </c>
      <c r="J13" s="18">
        <f t="shared" si="2"/>
        <v>20.539999999999964</v>
      </c>
      <c r="K13" s="16">
        <v>0</v>
      </c>
      <c r="L13" s="18">
        <f t="shared" si="3"/>
        <v>5648.8</v>
      </c>
      <c r="M13" s="38">
        <v>2038.03</v>
      </c>
      <c r="N13" s="38">
        <f t="shared" si="4"/>
        <v>2038.03</v>
      </c>
      <c r="O13" s="38">
        <v>2038.03</v>
      </c>
      <c r="P13" s="38">
        <v>2038.03</v>
      </c>
      <c r="Q13" s="38">
        <f t="shared" si="5"/>
        <v>6114.09</v>
      </c>
      <c r="R13" s="38">
        <f t="shared" si="6"/>
        <v>6114.09</v>
      </c>
      <c r="S13" s="38">
        <f t="shared" si="7"/>
        <v>11762.89</v>
      </c>
    </row>
    <row r="14" spans="1:19" ht="25.5" customHeight="1">
      <c r="A14" s="13">
        <f t="shared" si="0"/>
        <v>4</v>
      </c>
      <c r="B14" s="136" t="s">
        <v>6</v>
      </c>
      <c r="C14" s="136"/>
      <c r="D14" s="136"/>
      <c r="E14" s="15">
        <v>1155</v>
      </c>
      <c r="F14" s="15">
        <v>1158</v>
      </c>
      <c r="G14" s="18">
        <v>1168.95</v>
      </c>
      <c r="H14" s="18">
        <v>1017</v>
      </c>
      <c r="I14" s="39">
        <f t="shared" si="1"/>
        <v>3481.95</v>
      </c>
      <c r="J14" s="18">
        <f t="shared" si="2"/>
        <v>151.95000000000005</v>
      </c>
      <c r="K14" s="16">
        <v>0</v>
      </c>
      <c r="L14" s="18">
        <f t="shared" si="3"/>
        <v>3330</v>
      </c>
      <c r="M14" s="38">
        <v>1254.17</v>
      </c>
      <c r="N14" s="38">
        <f t="shared" si="4"/>
        <v>1254.17</v>
      </c>
      <c r="O14" s="38">
        <v>1254.17</v>
      </c>
      <c r="P14" s="38">
        <v>1254.17</v>
      </c>
      <c r="Q14" s="38">
        <f t="shared" si="5"/>
        <v>3762.51</v>
      </c>
      <c r="R14" s="38">
        <f t="shared" si="6"/>
        <v>3762.51</v>
      </c>
      <c r="S14" s="38">
        <f t="shared" si="7"/>
        <v>7092.51</v>
      </c>
    </row>
    <row r="15" spans="1:19" ht="25.5" customHeight="1">
      <c r="A15" s="13">
        <f t="shared" si="0"/>
        <v>5</v>
      </c>
      <c r="B15" s="136" t="s">
        <v>7</v>
      </c>
      <c r="C15" s="136"/>
      <c r="D15" s="136"/>
      <c r="E15" s="15">
        <v>1026</v>
      </c>
      <c r="F15" s="15">
        <v>1162</v>
      </c>
      <c r="G15" s="18">
        <v>1168.95</v>
      </c>
      <c r="H15" s="18">
        <v>1153.8</v>
      </c>
      <c r="I15" s="39">
        <f t="shared" si="1"/>
        <v>3356.95</v>
      </c>
      <c r="J15" s="18">
        <f t="shared" si="2"/>
        <v>15.150000000000091</v>
      </c>
      <c r="K15" s="18">
        <v>26.83</v>
      </c>
      <c r="L15" s="18">
        <f t="shared" si="3"/>
        <v>3341.8</v>
      </c>
      <c r="M15" s="38">
        <v>1254.17</v>
      </c>
      <c r="N15" s="38">
        <f t="shared" si="4"/>
        <v>1281</v>
      </c>
      <c r="O15" s="38">
        <v>1254.17</v>
      </c>
      <c r="P15" s="38">
        <v>1254.17</v>
      </c>
      <c r="Q15" s="38">
        <f t="shared" si="5"/>
        <v>3762.51</v>
      </c>
      <c r="R15" s="38">
        <f t="shared" si="6"/>
        <v>3789.34</v>
      </c>
      <c r="S15" s="38">
        <f t="shared" si="7"/>
        <v>7131.14</v>
      </c>
    </row>
    <row r="16" spans="1:19" ht="25.5" customHeight="1">
      <c r="A16" s="13">
        <f t="shared" si="0"/>
        <v>6</v>
      </c>
      <c r="B16" s="136" t="s">
        <v>8</v>
      </c>
      <c r="C16" s="136"/>
      <c r="D16" s="136"/>
      <c r="E16" s="15">
        <v>1149</v>
      </c>
      <c r="F16" s="15">
        <v>1159</v>
      </c>
      <c r="G16" s="18">
        <v>1168.95</v>
      </c>
      <c r="H16" s="18">
        <v>1143</v>
      </c>
      <c r="I16" s="39">
        <f t="shared" si="1"/>
        <v>3476.95</v>
      </c>
      <c r="J16" s="18">
        <f t="shared" si="2"/>
        <v>25.950000000000045</v>
      </c>
      <c r="K16" s="16">
        <v>0</v>
      </c>
      <c r="L16" s="18">
        <f t="shared" si="3"/>
        <v>3451</v>
      </c>
      <c r="M16" s="38">
        <v>1254.17</v>
      </c>
      <c r="N16" s="38">
        <f t="shared" si="4"/>
        <v>1254.17</v>
      </c>
      <c r="O16" s="38">
        <v>1254.17</v>
      </c>
      <c r="P16" s="38">
        <v>1254.17</v>
      </c>
      <c r="Q16" s="38">
        <f t="shared" si="5"/>
        <v>3762.51</v>
      </c>
      <c r="R16" s="38">
        <f t="shared" si="6"/>
        <v>3762.51</v>
      </c>
      <c r="S16" s="38">
        <f t="shared" si="7"/>
        <v>7213.51</v>
      </c>
    </row>
    <row r="17" spans="1:19" ht="25.5" customHeight="1">
      <c r="A17" s="13">
        <f t="shared" si="0"/>
        <v>7</v>
      </c>
      <c r="B17" s="136" t="s">
        <v>9</v>
      </c>
      <c r="C17" s="136"/>
      <c r="D17" s="136"/>
      <c r="E17" s="15">
        <v>1130.5</v>
      </c>
      <c r="F17" s="15">
        <v>1149</v>
      </c>
      <c r="G17" s="18">
        <v>1168.95</v>
      </c>
      <c r="H17" s="40">
        <v>1153.5</v>
      </c>
      <c r="I17" s="39">
        <f t="shared" si="1"/>
        <v>3448.45</v>
      </c>
      <c r="J17" s="18">
        <f t="shared" si="2"/>
        <v>15.450000000000045</v>
      </c>
      <c r="K17" s="18">
        <v>26.83</v>
      </c>
      <c r="L17" s="18">
        <f t="shared" si="3"/>
        <v>3433</v>
      </c>
      <c r="M17" s="38">
        <v>1254.17</v>
      </c>
      <c r="N17" s="38">
        <f t="shared" si="4"/>
        <v>1281</v>
      </c>
      <c r="O17" s="38">
        <v>1254.17</v>
      </c>
      <c r="P17" s="38">
        <v>1254.17</v>
      </c>
      <c r="Q17" s="38">
        <f t="shared" si="5"/>
        <v>3762.51</v>
      </c>
      <c r="R17" s="38">
        <f t="shared" si="6"/>
        <v>3789.34</v>
      </c>
      <c r="S17" s="38">
        <f t="shared" si="7"/>
        <v>7222.34</v>
      </c>
    </row>
    <row r="18" spans="1:19" ht="47.25" customHeight="1">
      <c r="A18" s="13">
        <f t="shared" si="0"/>
        <v>8</v>
      </c>
      <c r="B18" s="136" t="s">
        <v>65</v>
      </c>
      <c r="C18" s="136"/>
      <c r="D18" s="136"/>
      <c r="E18" s="15">
        <v>1130.5</v>
      </c>
      <c r="F18" s="15">
        <v>1149</v>
      </c>
      <c r="G18" s="18">
        <v>1168.95</v>
      </c>
      <c r="H18" s="40">
        <v>1153.5</v>
      </c>
      <c r="I18" s="39">
        <f t="shared" si="1"/>
        <v>3448.45</v>
      </c>
      <c r="J18" s="18">
        <f t="shared" si="2"/>
        <v>15.450000000000045</v>
      </c>
      <c r="K18" s="18">
        <v>26.83</v>
      </c>
      <c r="L18" s="18">
        <f t="shared" si="3"/>
        <v>3433</v>
      </c>
      <c r="M18" s="38">
        <v>1254.17</v>
      </c>
      <c r="N18" s="38">
        <f t="shared" si="4"/>
        <v>1281</v>
      </c>
      <c r="O18" s="38">
        <v>1254.17</v>
      </c>
      <c r="P18" s="38">
        <v>1254.17</v>
      </c>
      <c r="Q18" s="38">
        <f t="shared" si="5"/>
        <v>3762.51</v>
      </c>
      <c r="R18" s="38">
        <f t="shared" si="6"/>
        <v>3789.34</v>
      </c>
      <c r="S18" s="38">
        <f t="shared" si="7"/>
        <v>7222.34</v>
      </c>
    </row>
    <row r="19" spans="1:19" ht="25.5" customHeight="1">
      <c r="A19" s="13">
        <f t="shared" si="0"/>
        <v>9</v>
      </c>
      <c r="B19" s="136" t="s">
        <v>10</v>
      </c>
      <c r="C19" s="136"/>
      <c r="D19" s="136"/>
      <c r="E19" s="15">
        <v>1159</v>
      </c>
      <c r="F19" s="15">
        <v>1165</v>
      </c>
      <c r="G19" s="18">
        <v>1348.91</v>
      </c>
      <c r="H19" s="40">
        <v>1345</v>
      </c>
      <c r="I19" s="39">
        <f t="shared" si="1"/>
        <v>3672.91</v>
      </c>
      <c r="J19" s="18">
        <f t="shared" si="2"/>
        <v>3.910000000000082</v>
      </c>
      <c r="K19" s="18">
        <v>26.83</v>
      </c>
      <c r="L19" s="18">
        <f t="shared" si="3"/>
        <v>3669</v>
      </c>
      <c r="M19" s="38">
        <v>1254.17</v>
      </c>
      <c r="N19" s="38">
        <f t="shared" si="4"/>
        <v>1281</v>
      </c>
      <c r="O19" s="38">
        <v>1254.17</v>
      </c>
      <c r="P19" s="38">
        <v>1254.17</v>
      </c>
      <c r="Q19" s="38">
        <f t="shared" si="5"/>
        <v>3762.51</v>
      </c>
      <c r="R19" s="38">
        <f t="shared" si="6"/>
        <v>3789.34</v>
      </c>
      <c r="S19" s="38">
        <f t="shared" si="7"/>
        <v>7458.34</v>
      </c>
    </row>
    <row r="20" spans="1:19" ht="25.5" customHeight="1">
      <c r="A20" s="13">
        <f t="shared" si="0"/>
        <v>10</v>
      </c>
      <c r="B20" s="136" t="s">
        <v>11</v>
      </c>
      <c r="C20" s="136"/>
      <c r="D20" s="136"/>
      <c r="E20" s="15">
        <v>1161</v>
      </c>
      <c r="F20" s="15">
        <v>1156</v>
      </c>
      <c r="G20" s="18">
        <v>1168.95</v>
      </c>
      <c r="H20" s="40">
        <v>1165</v>
      </c>
      <c r="I20" s="39">
        <f t="shared" si="1"/>
        <v>3485.95</v>
      </c>
      <c r="J20" s="18">
        <f t="shared" si="2"/>
        <v>3.9500000000000455</v>
      </c>
      <c r="K20" s="18">
        <v>26.83</v>
      </c>
      <c r="L20" s="18">
        <f t="shared" si="3"/>
        <v>3482</v>
      </c>
      <c r="M20" s="38">
        <v>1254.17</v>
      </c>
      <c r="N20" s="38">
        <f t="shared" si="4"/>
        <v>1281</v>
      </c>
      <c r="O20" s="38">
        <v>1254.17</v>
      </c>
      <c r="P20" s="38">
        <v>1254.17</v>
      </c>
      <c r="Q20" s="38">
        <f t="shared" si="5"/>
        <v>3762.51</v>
      </c>
      <c r="R20" s="38">
        <f t="shared" si="6"/>
        <v>3789.34</v>
      </c>
      <c r="S20" s="38">
        <f t="shared" si="7"/>
        <v>7271.34</v>
      </c>
    </row>
    <row r="21" spans="1:19" ht="25.5" customHeight="1">
      <c r="A21" s="13">
        <f t="shared" si="0"/>
        <v>11</v>
      </c>
      <c r="B21" s="136" t="s">
        <v>12</v>
      </c>
      <c r="C21" s="136"/>
      <c r="D21" s="136"/>
      <c r="E21" s="15">
        <v>1165</v>
      </c>
      <c r="F21" s="15">
        <v>1151</v>
      </c>
      <c r="G21" s="18">
        <v>1168.95</v>
      </c>
      <c r="H21" s="40">
        <v>1161</v>
      </c>
      <c r="I21" s="39">
        <f t="shared" si="1"/>
        <v>3484.95</v>
      </c>
      <c r="J21" s="18">
        <f t="shared" si="2"/>
        <v>7.9500000000000455</v>
      </c>
      <c r="K21" s="18">
        <v>26.83</v>
      </c>
      <c r="L21" s="18">
        <f t="shared" si="3"/>
        <v>3477</v>
      </c>
      <c r="M21" s="38">
        <v>1254.17</v>
      </c>
      <c r="N21" s="38">
        <f t="shared" si="4"/>
        <v>1281</v>
      </c>
      <c r="O21" s="38">
        <v>1254.17</v>
      </c>
      <c r="P21" s="38">
        <v>1254.17</v>
      </c>
      <c r="Q21" s="38">
        <f t="shared" si="5"/>
        <v>3762.51</v>
      </c>
      <c r="R21" s="38">
        <f t="shared" si="6"/>
        <v>3789.34</v>
      </c>
      <c r="S21" s="38">
        <f t="shared" si="7"/>
        <v>7266.34</v>
      </c>
    </row>
    <row r="22" spans="1:19" ht="25.5" customHeight="1">
      <c r="A22" s="13">
        <f t="shared" si="0"/>
        <v>12</v>
      </c>
      <c r="B22" s="136" t="s">
        <v>13</v>
      </c>
      <c r="C22" s="136"/>
      <c r="D22" s="136"/>
      <c r="E22" s="15">
        <v>1158</v>
      </c>
      <c r="F22" s="15">
        <v>1158</v>
      </c>
      <c r="G22" s="18">
        <v>1168.95</v>
      </c>
      <c r="H22" s="40">
        <v>1158</v>
      </c>
      <c r="I22" s="39">
        <f t="shared" si="1"/>
        <v>3484.95</v>
      </c>
      <c r="J22" s="18">
        <f t="shared" si="2"/>
        <v>10.950000000000045</v>
      </c>
      <c r="K22" s="18">
        <v>26.83</v>
      </c>
      <c r="L22" s="18">
        <f t="shared" si="3"/>
        <v>3474</v>
      </c>
      <c r="M22" s="38">
        <v>1254.17</v>
      </c>
      <c r="N22" s="38">
        <f t="shared" si="4"/>
        <v>1281</v>
      </c>
      <c r="O22" s="38">
        <v>1254.17</v>
      </c>
      <c r="P22" s="38">
        <v>1254.17</v>
      </c>
      <c r="Q22" s="38">
        <f t="shared" si="5"/>
        <v>3762.51</v>
      </c>
      <c r="R22" s="38">
        <f t="shared" si="6"/>
        <v>3789.34</v>
      </c>
      <c r="S22" s="38">
        <f t="shared" si="7"/>
        <v>7263.34</v>
      </c>
    </row>
    <row r="23" spans="1:19" ht="25.5" customHeight="1">
      <c r="A23" s="13">
        <f t="shared" si="0"/>
        <v>13</v>
      </c>
      <c r="B23" s="136" t="s">
        <v>14</v>
      </c>
      <c r="C23" s="136"/>
      <c r="D23" s="136"/>
      <c r="E23" s="15">
        <v>1885</v>
      </c>
      <c r="F23" s="15">
        <v>1897</v>
      </c>
      <c r="G23" s="18">
        <v>2191.97</v>
      </c>
      <c r="H23" s="40">
        <v>2180</v>
      </c>
      <c r="I23" s="39">
        <f t="shared" si="1"/>
        <v>5973.969999999999</v>
      </c>
      <c r="J23" s="18">
        <f t="shared" si="2"/>
        <v>11.9699999999998</v>
      </c>
      <c r="K23" s="16">
        <v>43.6</v>
      </c>
      <c r="L23" s="18">
        <f t="shared" si="3"/>
        <v>5962</v>
      </c>
      <c r="M23" s="38">
        <v>2038.03</v>
      </c>
      <c r="N23" s="38">
        <f t="shared" si="4"/>
        <v>2081.63</v>
      </c>
      <c r="O23" s="38">
        <v>2038.03</v>
      </c>
      <c r="P23" s="38">
        <v>2038.03</v>
      </c>
      <c r="Q23" s="38">
        <f t="shared" si="5"/>
        <v>6114.09</v>
      </c>
      <c r="R23" s="38">
        <f t="shared" si="6"/>
        <v>6157.69</v>
      </c>
      <c r="S23" s="38">
        <f t="shared" si="7"/>
        <v>12119.689999999999</v>
      </c>
    </row>
    <row r="24" spans="1:19" ht="25.5" customHeight="1">
      <c r="A24" s="13">
        <f t="shared" si="0"/>
        <v>14</v>
      </c>
      <c r="B24" s="136" t="s">
        <v>15</v>
      </c>
      <c r="C24" s="136"/>
      <c r="D24" s="136"/>
      <c r="E24" s="15">
        <v>1897</v>
      </c>
      <c r="F24" s="15">
        <v>1894</v>
      </c>
      <c r="G24" s="18">
        <v>2191.97</v>
      </c>
      <c r="H24" s="40">
        <v>2085</v>
      </c>
      <c r="I24" s="39">
        <f t="shared" si="1"/>
        <v>5982.969999999999</v>
      </c>
      <c r="J24" s="18">
        <f t="shared" si="2"/>
        <v>106.9699999999998</v>
      </c>
      <c r="K24" s="16">
        <v>0</v>
      </c>
      <c r="L24" s="18">
        <f t="shared" si="3"/>
        <v>5876</v>
      </c>
      <c r="M24" s="38">
        <v>2038.03</v>
      </c>
      <c r="N24" s="38">
        <f t="shared" si="4"/>
        <v>2038.03</v>
      </c>
      <c r="O24" s="38">
        <v>2038.03</v>
      </c>
      <c r="P24" s="38">
        <v>2038.03</v>
      </c>
      <c r="Q24" s="38">
        <f t="shared" si="5"/>
        <v>6114.09</v>
      </c>
      <c r="R24" s="38">
        <f t="shared" si="6"/>
        <v>6114.09</v>
      </c>
      <c r="S24" s="38">
        <f t="shared" si="7"/>
        <v>11990.09</v>
      </c>
    </row>
    <row r="25" spans="1:19" ht="25.5" customHeight="1">
      <c r="A25" s="13">
        <f t="shared" si="0"/>
        <v>15</v>
      </c>
      <c r="B25" s="136" t="s">
        <v>16</v>
      </c>
      <c r="C25" s="136"/>
      <c r="D25" s="136"/>
      <c r="E25" s="15">
        <v>1167</v>
      </c>
      <c r="F25" s="15">
        <v>1155</v>
      </c>
      <c r="G25" s="18">
        <v>1348.91</v>
      </c>
      <c r="H25" s="40">
        <v>1339</v>
      </c>
      <c r="I25" s="39">
        <f t="shared" si="1"/>
        <v>3670.91</v>
      </c>
      <c r="J25" s="18">
        <f t="shared" si="2"/>
        <v>9.910000000000082</v>
      </c>
      <c r="K25" s="18">
        <v>26.83</v>
      </c>
      <c r="L25" s="18">
        <f t="shared" si="3"/>
        <v>3661</v>
      </c>
      <c r="M25" s="38">
        <v>1254.17</v>
      </c>
      <c r="N25" s="38">
        <f t="shared" si="4"/>
        <v>1281</v>
      </c>
      <c r="O25" s="38">
        <v>1254.17</v>
      </c>
      <c r="P25" s="38">
        <v>1254.17</v>
      </c>
      <c r="Q25" s="38">
        <f t="shared" si="5"/>
        <v>3762.51</v>
      </c>
      <c r="R25" s="38">
        <f t="shared" si="6"/>
        <v>3789.34</v>
      </c>
      <c r="S25" s="38">
        <f t="shared" si="7"/>
        <v>7450.34</v>
      </c>
    </row>
    <row r="26" spans="1:19" ht="25.5" customHeight="1">
      <c r="A26" s="13">
        <f t="shared" si="0"/>
        <v>16</v>
      </c>
      <c r="B26" s="136" t="s">
        <v>17</v>
      </c>
      <c r="C26" s="136"/>
      <c r="D26" s="136"/>
      <c r="E26" s="15">
        <v>1163</v>
      </c>
      <c r="F26" s="15">
        <v>1159</v>
      </c>
      <c r="G26" s="18">
        <v>1348.91</v>
      </c>
      <c r="H26" s="40">
        <v>1335</v>
      </c>
      <c r="I26" s="39">
        <f t="shared" si="1"/>
        <v>3670.91</v>
      </c>
      <c r="J26" s="18">
        <f t="shared" si="2"/>
        <v>13.910000000000082</v>
      </c>
      <c r="K26" s="18">
        <v>26.83</v>
      </c>
      <c r="L26" s="18">
        <f t="shared" si="3"/>
        <v>3657</v>
      </c>
      <c r="M26" s="38">
        <v>1254.17</v>
      </c>
      <c r="N26" s="38">
        <f t="shared" si="4"/>
        <v>1281</v>
      </c>
      <c r="O26" s="38">
        <v>1254.17</v>
      </c>
      <c r="P26" s="38">
        <v>1254.17</v>
      </c>
      <c r="Q26" s="38">
        <f t="shared" si="5"/>
        <v>3762.51</v>
      </c>
      <c r="R26" s="38">
        <f t="shared" si="6"/>
        <v>3789.34</v>
      </c>
      <c r="S26" s="38">
        <f t="shared" si="7"/>
        <v>7446.34</v>
      </c>
    </row>
    <row r="27" spans="1:19" ht="25.5" customHeight="1">
      <c r="A27" s="13">
        <f t="shared" si="0"/>
        <v>17</v>
      </c>
      <c r="B27" s="136" t="s">
        <v>18</v>
      </c>
      <c r="C27" s="136"/>
      <c r="D27" s="136"/>
      <c r="E27" s="15">
        <v>1153</v>
      </c>
      <c r="F27" s="15">
        <v>1150</v>
      </c>
      <c r="G27" s="18">
        <v>1168.95</v>
      </c>
      <c r="H27" s="40">
        <v>1161</v>
      </c>
      <c r="I27" s="39">
        <f t="shared" si="1"/>
        <v>3471.95</v>
      </c>
      <c r="J27" s="18">
        <f t="shared" si="2"/>
        <v>7.9500000000000455</v>
      </c>
      <c r="K27" s="18">
        <v>26.83</v>
      </c>
      <c r="L27" s="18">
        <f t="shared" si="3"/>
        <v>3464</v>
      </c>
      <c r="M27" s="38">
        <v>1254.17</v>
      </c>
      <c r="N27" s="38">
        <f t="shared" si="4"/>
        <v>1281</v>
      </c>
      <c r="O27" s="38">
        <v>1254.17</v>
      </c>
      <c r="P27" s="38">
        <v>1254.17</v>
      </c>
      <c r="Q27" s="38">
        <f t="shared" si="5"/>
        <v>3762.51</v>
      </c>
      <c r="R27" s="38">
        <f t="shared" si="6"/>
        <v>3789.34</v>
      </c>
      <c r="S27" s="38">
        <f t="shared" si="7"/>
        <v>7253.34</v>
      </c>
    </row>
    <row r="28" spans="1:19" ht="25.5" customHeight="1">
      <c r="A28" s="13">
        <f t="shared" si="0"/>
        <v>18</v>
      </c>
      <c r="B28" s="136" t="s">
        <v>19</v>
      </c>
      <c r="C28" s="136"/>
      <c r="D28" s="136"/>
      <c r="E28" s="15">
        <v>1167</v>
      </c>
      <c r="F28" s="15">
        <v>1168</v>
      </c>
      <c r="G28" s="18">
        <v>1348.91</v>
      </c>
      <c r="H28" s="40">
        <v>1334</v>
      </c>
      <c r="I28" s="39">
        <f t="shared" si="1"/>
        <v>3683.91</v>
      </c>
      <c r="J28" s="18">
        <f t="shared" si="2"/>
        <v>14.910000000000082</v>
      </c>
      <c r="K28" s="18">
        <v>26.83</v>
      </c>
      <c r="L28" s="18">
        <f t="shared" si="3"/>
        <v>3669</v>
      </c>
      <c r="M28" s="38">
        <v>1254.17</v>
      </c>
      <c r="N28" s="38">
        <f t="shared" si="4"/>
        <v>1281</v>
      </c>
      <c r="O28" s="38">
        <v>1254.17</v>
      </c>
      <c r="P28" s="38">
        <v>1254.17</v>
      </c>
      <c r="Q28" s="38">
        <f t="shared" si="5"/>
        <v>3762.51</v>
      </c>
      <c r="R28" s="38">
        <f t="shared" si="6"/>
        <v>3789.34</v>
      </c>
      <c r="S28" s="38">
        <f t="shared" si="7"/>
        <v>7458.34</v>
      </c>
    </row>
    <row r="29" spans="1:19" ht="25.5" customHeight="1">
      <c r="A29" s="13">
        <f t="shared" si="0"/>
        <v>19</v>
      </c>
      <c r="B29" s="136" t="s">
        <v>20</v>
      </c>
      <c r="C29" s="136"/>
      <c r="D29" s="136"/>
      <c r="E29" s="15">
        <v>1154</v>
      </c>
      <c r="F29" s="15">
        <v>1161</v>
      </c>
      <c r="G29" s="18">
        <v>1168.95</v>
      </c>
      <c r="H29" s="40">
        <v>1150</v>
      </c>
      <c r="I29" s="39">
        <f t="shared" si="1"/>
        <v>3483.95</v>
      </c>
      <c r="J29" s="18">
        <f t="shared" si="2"/>
        <v>18.950000000000045</v>
      </c>
      <c r="K29" s="18">
        <v>26.83</v>
      </c>
      <c r="L29" s="18">
        <f t="shared" si="3"/>
        <v>3465</v>
      </c>
      <c r="M29" s="38">
        <v>1254.17</v>
      </c>
      <c r="N29" s="38">
        <f t="shared" si="4"/>
        <v>1281</v>
      </c>
      <c r="O29" s="38">
        <v>1254.17</v>
      </c>
      <c r="P29" s="38">
        <v>1254.17</v>
      </c>
      <c r="Q29" s="38">
        <f t="shared" si="5"/>
        <v>3762.51</v>
      </c>
      <c r="R29" s="38">
        <f t="shared" si="6"/>
        <v>3789.34</v>
      </c>
      <c r="S29" s="38">
        <f t="shared" si="7"/>
        <v>7254.34</v>
      </c>
    </row>
    <row r="30" spans="1:19" ht="25.5" customHeight="1">
      <c r="A30" s="13">
        <f t="shared" si="0"/>
        <v>20</v>
      </c>
      <c r="B30" s="136" t="s">
        <v>21</v>
      </c>
      <c r="C30" s="136"/>
      <c r="D30" s="136"/>
      <c r="E30" s="15">
        <v>1163</v>
      </c>
      <c r="F30" s="15">
        <v>1128</v>
      </c>
      <c r="G30" s="18">
        <v>1168.95</v>
      </c>
      <c r="H30" s="40">
        <v>1167</v>
      </c>
      <c r="I30" s="39">
        <f t="shared" si="1"/>
        <v>3459.95</v>
      </c>
      <c r="J30" s="18">
        <f t="shared" si="2"/>
        <v>1.9500000000000455</v>
      </c>
      <c r="K30" s="18">
        <v>26.83</v>
      </c>
      <c r="L30" s="18">
        <f t="shared" si="3"/>
        <v>3458</v>
      </c>
      <c r="M30" s="38">
        <v>1254.17</v>
      </c>
      <c r="N30" s="38">
        <f t="shared" si="4"/>
        <v>1281</v>
      </c>
      <c r="O30" s="38">
        <v>1254.17</v>
      </c>
      <c r="P30" s="38">
        <v>1254.17</v>
      </c>
      <c r="Q30" s="38">
        <f t="shared" si="5"/>
        <v>3762.51</v>
      </c>
      <c r="R30" s="38">
        <f t="shared" si="6"/>
        <v>3789.34</v>
      </c>
      <c r="S30" s="38">
        <f t="shared" si="7"/>
        <v>7247.34</v>
      </c>
    </row>
    <row r="31" spans="1:19" ht="25.5" customHeight="1">
      <c r="A31" s="13">
        <f t="shared" si="0"/>
        <v>21</v>
      </c>
      <c r="B31" s="136" t="s">
        <v>22</v>
      </c>
      <c r="C31" s="136"/>
      <c r="D31" s="136"/>
      <c r="E31" s="15">
        <v>1142</v>
      </c>
      <c r="F31" s="15">
        <v>1158</v>
      </c>
      <c r="G31" s="18">
        <v>1168.95</v>
      </c>
      <c r="H31" s="40">
        <v>1153</v>
      </c>
      <c r="I31" s="39">
        <f t="shared" si="1"/>
        <v>3468.95</v>
      </c>
      <c r="J31" s="18">
        <f t="shared" si="2"/>
        <v>15.950000000000045</v>
      </c>
      <c r="K31" s="18">
        <v>26.83</v>
      </c>
      <c r="L31" s="18">
        <f t="shared" si="3"/>
        <v>3453</v>
      </c>
      <c r="M31" s="38">
        <v>1254.17</v>
      </c>
      <c r="N31" s="38">
        <f t="shared" si="4"/>
        <v>1281</v>
      </c>
      <c r="O31" s="38">
        <v>1254.17</v>
      </c>
      <c r="P31" s="38">
        <v>1254.17</v>
      </c>
      <c r="Q31" s="38">
        <f t="shared" si="5"/>
        <v>3762.51</v>
      </c>
      <c r="R31" s="38">
        <f t="shared" si="6"/>
        <v>3789.34</v>
      </c>
      <c r="S31" s="38">
        <f t="shared" si="7"/>
        <v>7242.34</v>
      </c>
    </row>
    <row r="32" spans="1:19" ht="37.5" customHeight="1">
      <c r="A32" s="13">
        <f t="shared" si="0"/>
        <v>22</v>
      </c>
      <c r="B32" s="136" t="s">
        <v>38</v>
      </c>
      <c r="C32" s="136"/>
      <c r="D32" s="136"/>
      <c r="E32" s="15">
        <v>1496.05</v>
      </c>
      <c r="F32" s="15">
        <v>1881.05</v>
      </c>
      <c r="G32" s="18">
        <v>1899.54</v>
      </c>
      <c r="H32" s="40">
        <v>1886.05</v>
      </c>
      <c r="I32" s="39">
        <f t="shared" si="1"/>
        <v>5276.639999999999</v>
      </c>
      <c r="J32" s="18">
        <f t="shared" si="2"/>
        <v>13.490000000000009</v>
      </c>
      <c r="K32" s="16">
        <v>43.6</v>
      </c>
      <c r="L32" s="18">
        <f t="shared" si="3"/>
        <v>5263.15</v>
      </c>
      <c r="M32" s="38">
        <v>2038.03</v>
      </c>
      <c r="N32" s="38">
        <f t="shared" si="4"/>
        <v>2081.63</v>
      </c>
      <c r="O32" s="38">
        <v>2038.03</v>
      </c>
      <c r="P32" s="38">
        <v>2038.03</v>
      </c>
      <c r="Q32" s="38">
        <f t="shared" si="5"/>
        <v>6114.09</v>
      </c>
      <c r="R32" s="38">
        <f t="shared" si="6"/>
        <v>6157.69</v>
      </c>
      <c r="S32" s="38">
        <f t="shared" si="7"/>
        <v>11420.84</v>
      </c>
    </row>
    <row r="33" spans="1:19" ht="44.25" customHeight="1">
      <c r="A33" s="13">
        <f t="shared" si="0"/>
        <v>23</v>
      </c>
      <c r="B33" s="136" t="s">
        <v>39</v>
      </c>
      <c r="C33" s="136"/>
      <c r="D33" s="136"/>
      <c r="E33" s="15">
        <v>1168.95</v>
      </c>
      <c r="F33" s="15">
        <v>1168.95</v>
      </c>
      <c r="G33" s="18">
        <v>1168.95</v>
      </c>
      <c r="H33" s="40">
        <v>1168.95</v>
      </c>
      <c r="I33" s="39">
        <f t="shared" si="1"/>
        <v>3506.8500000000004</v>
      </c>
      <c r="J33" s="18">
        <f t="shared" si="2"/>
        <v>0</v>
      </c>
      <c r="K33" s="18">
        <v>26.83</v>
      </c>
      <c r="L33" s="18">
        <f t="shared" si="3"/>
        <v>3506.8500000000004</v>
      </c>
      <c r="M33" s="38">
        <v>1254.17</v>
      </c>
      <c r="N33" s="38">
        <f t="shared" si="4"/>
        <v>1281</v>
      </c>
      <c r="O33" s="38">
        <v>1254.17</v>
      </c>
      <c r="P33" s="38">
        <v>1254.17</v>
      </c>
      <c r="Q33" s="38">
        <f t="shared" si="5"/>
        <v>3762.51</v>
      </c>
      <c r="R33" s="38">
        <f t="shared" si="6"/>
        <v>3789.34</v>
      </c>
      <c r="S33" s="38">
        <f t="shared" si="7"/>
        <v>7296.1900000000005</v>
      </c>
    </row>
    <row r="34" spans="1:19" ht="25.5" customHeight="1">
      <c r="A34" s="13">
        <f t="shared" si="0"/>
        <v>24</v>
      </c>
      <c r="B34" s="136" t="s">
        <v>40</v>
      </c>
      <c r="C34" s="136"/>
      <c r="D34" s="136"/>
      <c r="E34" s="15">
        <v>1168.95</v>
      </c>
      <c r="F34" s="15">
        <v>1159.96</v>
      </c>
      <c r="G34" s="18">
        <v>1348.91</v>
      </c>
      <c r="H34" s="40">
        <v>1348.91</v>
      </c>
      <c r="I34" s="39">
        <f t="shared" si="1"/>
        <v>3677.8199999999997</v>
      </c>
      <c r="J34" s="18">
        <f t="shared" si="2"/>
        <v>0</v>
      </c>
      <c r="K34" s="18">
        <v>26.83</v>
      </c>
      <c r="L34" s="18">
        <f t="shared" si="3"/>
        <v>3677.8199999999997</v>
      </c>
      <c r="M34" s="38">
        <v>1254.17</v>
      </c>
      <c r="N34" s="38">
        <f t="shared" si="4"/>
        <v>1281</v>
      </c>
      <c r="O34" s="38">
        <v>1254.17</v>
      </c>
      <c r="P34" s="38">
        <v>1254.17</v>
      </c>
      <c r="Q34" s="38">
        <f t="shared" si="5"/>
        <v>3762.51</v>
      </c>
      <c r="R34" s="38">
        <f t="shared" si="6"/>
        <v>3789.34</v>
      </c>
      <c r="S34" s="38">
        <f t="shared" si="7"/>
        <v>7467.16</v>
      </c>
    </row>
    <row r="35" spans="1:19" ht="25.5" customHeight="1">
      <c r="A35" s="13">
        <f t="shared" si="0"/>
        <v>25</v>
      </c>
      <c r="B35" s="136" t="s">
        <v>41</v>
      </c>
      <c r="C35" s="136"/>
      <c r="D35" s="136"/>
      <c r="E35" s="15">
        <v>1893.05</v>
      </c>
      <c r="F35" s="15">
        <v>1886.04</v>
      </c>
      <c r="G35" s="18">
        <v>2191.97</v>
      </c>
      <c r="H35" s="40">
        <v>2172.09</v>
      </c>
      <c r="I35" s="39">
        <f t="shared" si="1"/>
        <v>5971.0599999999995</v>
      </c>
      <c r="J35" s="18">
        <f t="shared" si="2"/>
        <v>19.879999999999654</v>
      </c>
      <c r="K35" s="16">
        <v>43.6</v>
      </c>
      <c r="L35" s="18">
        <f t="shared" si="3"/>
        <v>5951.18</v>
      </c>
      <c r="M35" s="38">
        <v>2038.03</v>
      </c>
      <c r="N35" s="38">
        <f t="shared" si="4"/>
        <v>2081.63</v>
      </c>
      <c r="O35" s="38">
        <v>2038.03</v>
      </c>
      <c r="P35" s="38">
        <v>2038.03</v>
      </c>
      <c r="Q35" s="38">
        <f t="shared" si="5"/>
        <v>6114.09</v>
      </c>
      <c r="R35" s="38">
        <f t="shared" si="6"/>
        <v>6157.69</v>
      </c>
      <c r="S35" s="38">
        <f t="shared" si="7"/>
        <v>12108.869999999999</v>
      </c>
    </row>
    <row r="36" spans="1:19" ht="35.25" customHeight="1">
      <c r="A36" s="13">
        <f t="shared" si="0"/>
        <v>26</v>
      </c>
      <c r="B36" s="136" t="s">
        <v>23</v>
      </c>
      <c r="C36" s="136"/>
      <c r="D36" s="136"/>
      <c r="E36" s="15">
        <v>1896</v>
      </c>
      <c r="F36" s="15">
        <v>1898</v>
      </c>
      <c r="G36" s="18">
        <v>2191.97</v>
      </c>
      <c r="H36" s="40">
        <v>2186</v>
      </c>
      <c r="I36" s="39">
        <f t="shared" si="1"/>
        <v>5985.969999999999</v>
      </c>
      <c r="J36" s="18">
        <f t="shared" si="2"/>
        <v>5.9699999999998</v>
      </c>
      <c r="K36" s="16">
        <v>43.6</v>
      </c>
      <c r="L36" s="18">
        <f t="shared" si="3"/>
        <v>5980</v>
      </c>
      <c r="M36" s="38">
        <v>2038.03</v>
      </c>
      <c r="N36" s="38">
        <f t="shared" si="4"/>
        <v>2081.63</v>
      </c>
      <c r="O36" s="38">
        <v>2038.03</v>
      </c>
      <c r="P36" s="38">
        <v>2038.03</v>
      </c>
      <c r="Q36" s="38">
        <f t="shared" si="5"/>
        <v>6114.09</v>
      </c>
      <c r="R36" s="38">
        <f t="shared" si="6"/>
        <v>6157.69</v>
      </c>
      <c r="S36" s="38">
        <f t="shared" si="7"/>
        <v>12137.689999999999</v>
      </c>
    </row>
    <row r="37" spans="1:19" s="8" customFormat="1" ht="25.5" customHeight="1">
      <c r="A37" s="17">
        <f t="shared" si="0"/>
        <v>27</v>
      </c>
      <c r="B37" s="137" t="s">
        <v>24</v>
      </c>
      <c r="C37" s="137"/>
      <c r="D37" s="137"/>
      <c r="E37" s="15">
        <v>609</v>
      </c>
      <c r="F37" s="15">
        <v>1020</v>
      </c>
      <c r="G37" s="18">
        <v>1168.95</v>
      </c>
      <c r="H37" s="40">
        <v>1099.8</v>
      </c>
      <c r="I37" s="39">
        <f t="shared" si="1"/>
        <v>2797.95</v>
      </c>
      <c r="J37" s="18">
        <f t="shared" si="2"/>
        <v>69.15000000000009</v>
      </c>
      <c r="K37" s="16">
        <v>0</v>
      </c>
      <c r="L37" s="18">
        <f t="shared" si="3"/>
        <v>2728.8</v>
      </c>
      <c r="M37" s="38">
        <v>1254.17</v>
      </c>
      <c r="N37" s="38">
        <f t="shared" si="4"/>
        <v>1254.17</v>
      </c>
      <c r="O37" s="38">
        <v>1254.17</v>
      </c>
      <c r="P37" s="38">
        <v>1254.17</v>
      </c>
      <c r="Q37" s="38">
        <f t="shared" si="5"/>
        <v>3762.51</v>
      </c>
      <c r="R37" s="38">
        <f t="shared" si="6"/>
        <v>3762.51</v>
      </c>
      <c r="S37" s="38">
        <f t="shared" si="7"/>
        <v>6491.31</v>
      </c>
    </row>
    <row r="38" spans="1:19" s="8" customFormat="1" ht="25.5" customHeight="1">
      <c r="A38" s="17">
        <f t="shared" si="0"/>
        <v>28</v>
      </c>
      <c r="B38" s="137" t="s">
        <v>25</v>
      </c>
      <c r="C38" s="137"/>
      <c r="D38" s="137"/>
      <c r="E38" s="15">
        <v>0</v>
      </c>
      <c r="F38" s="15">
        <v>589.8</v>
      </c>
      <c r="G38" s="18">
        <v>1168.95</v>
      </c>
      <c r="H38" s="40">
        <v>1160.8</v>
      </c>
      <c r="I38" s="39">
        <f t="shared" si="1"/>
        <v>1758.75</v>
      </c>
      <c r="J38" s="18">
        <f t="shared" si="2"/>
        <v>8.150000000000091</v>
      </c>
      <c r="K38" s="18">
        <v>26.83</v>
      </c>
      <c r="L38" s="18">
        <f t="shared" si="3"/>
        <v>1750.6</v>
      </c>
      <c r="M38" s="38">
        <v>1254.17</v>
      </c>
      <c r="N38" s="38">
        <f t="shared" si="4"/>
        <v>1281</v>
      </c>
      <c r="O38" s="38">
        <v>1254.17</v>
      </c>
      <c r="P38" s="38">
        <v>1254.17</v>
      </c>
      <c r="Q38" s="38">
        <f t="shared" si="5"/>
        <v>3762.51</v>
      </c>
      <c r="R38" s="38">
        <f t="shared" si="6"/>
        <v>3789.34</v>
      </c>
      <c r="S38" s="38">
        <f t="shared" si="7"/>
        <v>5539.9400000000005</v>
      </c>
    </row>
    <row r="39" spans="1:19" s="8" customFormat="1" ht="36.75" customHeight="1">
      <c r="A39" s="17">
        <f t="shared" si="0"/>
        <v>29</v>
      </c>
      <c r="B39" s="137" t="s">
        <v>42</v>
      </c>
      <c r="C39" s="137"/>
      <c r="D39" s="137"/>
      <c r="E39" s="15">
        <v>1167</v>
      </c>
      <c r="F39" s="15">
        <v>1129</v>
      </c>
      <c r="G39" s="18">
        <v>1168.95</v>
      </c>
      <c r="H39" s="40">
        <v>1107</v>
      </c>
      <c r="I39" s="39">
        <f t="shared" si="1"/>
        <v>3464.95</v>
      </c>
      <c r="J39" s="18">
        <f t="shared" si="2"/>
        <v>61.950000000000045</v>
      </c>
      <c r="K39" s="16">
        <v>0</v>
      </c>
      <c r="L39" s="18">
        <f t="shared" si="3"/>
        <v>3403</v>
      </c>
      <c r="M39" s="38">
        <v>1254.17</v>
      </c>
      <c r="N39" s="38">
        <f t="shared" si="4"/>
        <v>1254.17</v>
      </c>
      <c r="O39" s="38">
        <v>1254.17</v>
      </c>
      <c r="P39" s="38">
        <v>1254.17</v>
      </c>
      <c r="Q39" s="38">
        <f t="shared" si="5"/>
        <v>3762.51</v>
      </c>
      <c r="R39" s="38">
        <f t="shared" si="6"/>
        <v>3762.51</v>
      </c>
      <c r="S39" s="38">
        <f t="shared" si="7"/>
        <v>7165.51</v>
      </c>
    </row>
    <row r="40" spans="1:19" ht="25.5" customHeight="1">
      <c r="A40" s="17">
        <f t="shared" si="0"/>
        <v>30</v>
      </c>
      <c r="B40" s="136" t="s">
        <v>26</v>
      </c>
      <c r="C40" s="136"/>
      <c r="D40" s="136"/>
      <c r="E40" s="15">
        <v>1461</v>
      </c>
      <c r="F40" s="15">
        <v>1456</v>
      </c>
      <c r="G40" s="18">
        <v>1686.14</v>
      </c>
      <c r="H40" s="40">
        <v>1680</v>
      </c>
      <c r="I40" s="39">
        <f t="shared" si="1"/>
        <v>4603.14</v>
      </c>
      <c r="J40" s="18">
        <f t="shared" si="2"/>
        <v>6.1400000000001</v>
      </c>
      <c r="K40" s="16">
        <v>33.54</v>
      </c>
      <c r="L40" s="18">
        <f t="shared" si="3"/>
        <v>4597</v>
      </c>
      <c r="M40" s="38">
        <v>1567.72</v>
      </c>
      <c r="N40" s="38">
        <f t="shared" si="4"/>
        <v>1601.26</v>
      </c>
      <c r="O40" s="38">
        <v>1567.72</v>
      </c>
      <c r="P40" s="38">
        <v>1567.72</v>
      </c>
      <c r="Q40" s="38">
        <f t="shared" si="5"/>
        <v>4703.16</v>
      </c>
      <c r="R40" s="38">
        <f t="shared" si="6"/>
        <v>4736.7</v>
      </c>
      <c r="S40" s="38">
        <f t="shared" si="7"/>
        <v>9333.7</v>
      </c>
    </row>
    <row r="41" spans="1:19" ht="25.5" customHeight="1">
      <c r="A41" s="13">
        <f t="shared" si="0"/>
        <v>31</v>
      </c>
      <c r="B41" s="136" t="s">
        <v>27</v>
      </c>
      <c r="C41" s="136"/>
      <c r="D41" s="136"/>
      <c r="E41" s="15">
        <v>1448</v>
      </c>
      <c r="F41" s="15">
        <v>1452</v>
      </c>
      <c r="G41" s="18">
        <v>1461.19</v>
      </c>
      <c r="H41" s="40">
        <v>1461</v>
      </c>
      <c r="I41" s="39">
        <f t="shared" si="1"/>
        <v>4361.1900000000005</v>
      </c>
      <c r="J41" s="18">
        <f t="shared" si="2"/>
        <v>0.19000000000005457</v>
      </c>
      <c r="K41" s="16">
        <v>33.54</v>
      </c>
      <c r="L41" s="18">
        <f t="shared" si="3"/>
        <v>4361</v>
      </c>
      <c r="M41" s="38">
        <v>1567.72</v>
      </c>
      <c r="N41" s="38">
        <f t="shared" si="4"/>
        <v>1601.26</v>
      </c>
      <c r="O41" s="38">
        <v>1567.72</v>
      </c>
      <c r="P41" s="38">
        <v>1567.72</v>
      </c>
      <c r="Q41" s="38">
        <f t="shared" si="5"/>
        <v>4703.16</v>
      </c>
      <c r="R41" s="38">
        <f t="shared" si="6"/>
        <v>4736.7</v>
      </c>
      <c r="S41" s="38">
        <f t="shared" si="7"/>
        <v>9097.7</v>
      </c>
    </row>
    <row r="42" spans="1:19" ht="25.5" customHeight="1">
      <c r="A42" s="13">
        <f t="shared" si="0"/>
        <v>32</v>
      </c>
      <c r="B42" s="136" t="s">
        <v>28</v>
      </c>
      <c r="C42" s="136"/>
      <c r="D42" s="136"/>
      <c r="E42" s="15">
        <v>1460</v>
      </c>
      <c r="F42" s="15">
        <v>1458</v>
      </c>
      <c r="G42" s="18">
        <v>1686.14</v>
      </c>
      <c r="H42" s="40">
        <v>1686</v>
      </c>
      <c r="I42" s="39">
        <f t="shared" si="1"/>
        <v>4604.14</v>
      </c>
      <c r="J42" s="18">
        <f t="shared" si="2"/>
        <v>0.14000000000010004</v>
      </c>
      <c r="K42" s="16">
        <v>33.54</v>
      </c>
      <c r="L42" s="18">
        <f t="shared" si="3"/>
        <v>4604</v>
      </c>
      <c r="M42" s="38">
        <v>1567.72</v>
      </c>
      <c r="N42" s="38">
        <f t="shared" si="4"/>
        <v>1601.26</v>
      </c>
      <c r="O42" s="38">
        <v>1567.72</v>
      </c>
      <c r="P42" s="38">
        <v>1567.72</v>
      </c>
      <c r="Q42" s="38">
        <f t="shared" si="5"/>
        <v>4703.16</v>
      </c>
      <c r="R42" s="38">
        <f t="shared" si="6"/>
        <v>4736.7</v>
      </c>
      <c r="S42" s="38">
        <f t="shared" si="7"/>
        <v>9340.7</v>
      </c>
    </row>
    <row r="43" spans="1:19" ht="25.5" customHeight="1">
      <c r="A43" s="13">
        <f t="shared" si="0"/>
        <v>33</v>
      </c>
      <c r="B43" s="136" t="s">
        <v>29</v>
      </c>
      <c r="C43" s="136"/>
      <c r="D43" s="136"/>
      <c r="E43" s="15">
        <v>1457</v>
      </c>
      <c r="F43" s="15">
        <v>1401</v>
      </c>
      <c r="G43" s="18">
        <v>1461.19</v>
      </c>
      <c r="H43" s="40">
        <v>1448</v>
      </c>
      <c r="I43" s="39">
        <f t="shared" si="1"/>
        <v>4319.1900000000005</v>
      </c>
      <c r="J43" s="18">
        <f t="shared" si="2"/>
        <v>13.190000000000055</v>
      </c>
      <c r="K43" s="16">
        <v>33.54</v>
      </c>
      <c r="L43" s="18">
        <f t="shared" si="3"/>
        <v>4306</v>
      </c>
      <c r="M43" s="38">
        <v>1567.72</v>
      </c>
      <c r="N43" s="38">
        <f t="shared" si="4"/>
        <v>1601.26</v>
      </c>
      <c r="O43" s="38">
        <v>1567.72</v>
      </c>
      <c r="P43" s="38">
        <v>1567.72</v>
      </c>
      <c r="Q43" s="38">
        <f t="shared" si="5"/>
        <v>4703.16</v>
      </c>
      <c r="R43" s="38">
        <f t="shared" si="6"/>
        <v>4736.7</v>
      </c>
      <c r="S43" s="38">
        <f t="shared" si="7"/>
        <v>9042.7</v>
      </c>
    </row>
    <row r="44" spans="1:19" ht="25.5" customHeight="1">
      <c r="A44" s="13">
        <f t="shared" si="0"/>
        <v>34</v>
      </c>
      <c r="B44" s="136" t="s">
        <v>30</v>
      </c>
      <c r="C44" s="136"/>
      <c r="D44" s="136"/>
      <c r="E44" s="15">
        <v>1459</v>
      </c>
      <c r="F44" s="15">
        <v>1446</v>
      </c>
      <c r="G44" s="18">
        <v>1686.14</v>
      </c>
      <c r="H44" s="40">
        <v>1679</v>
      </c>
      <c r="I44" s="39">
        <f t="shared" si="1"/>
        <v>4591.14</v>
      </c>
      <c r="J44" s="18">
        <f t="shared" si="2"/>
        <v>7.1400000000001</v>
      </c>
      <c r="K44" s="16">
        <v>33.54</v>
      </c>
      <c r="L44" s="18">
        <f t="shared" si="3"/>
        <v>4584</v>
      </c>
      <c r="M44" s="38">
        <v>1567.72</v>
      </c>
      <c r="N44" s="38">
        <f t="shared" si="4"/>
        <v>1601.26</v>
      </c>
      <c r="O44" s="38">
        <v>1567.72</v>
      </c>
      <c r="P44" s="38">
        <v>1567.72</v>
      </c>
      <c r="Q44" s="38">
        <f t="shared" si="5"/>
        <v>4703.16</v>
      </c>
      <c r="R44" s="38">
        <f t="shared" si="6"/>
        <v>4736.7</v>
      </c>
      <c r="S44" s="38">
        <f t="shared" si="7"/>
        <v>9320.7</v>
      </c>
    </row>
    <row r="45" spans="1:19" ht="25.5" customHeight="1">
      <c r="A45" s="13">
        <f t="shared" si="0"/>
        <v>35</v>
      </c>
      <c r="B45" s="136" t="s">
        <v>31</v>
      </c>
      <c r="C45" s="136"/>
      <c r="D45" s="136"/>
      <c r="E45" s="15">
        <v>1460</v>
      </c>
      <c r="F45" s="15">
        <v>1448</v>
      </c>
      <c r="G45" s="18">
        <v>1686.14</v>
      </c>
      <c r="H45" s="40">
        <v>1678</v>
      </c>
      <c r="I45" s="39">
        <f t="shared" si="1"/>
        <v>4594.14</v>
      </c>
      <c r="J45" s="18">
        <f t="shared" si="2"/>
        <v>8.1400000000001</v>
      </c>
      <c r="K45" s="16">
        <v>33.54</v>
      </c>
      <c r="L45" s="18">
        <f t="shared" si="3"/>
        <v>4586</v>
      </c>
      <c r="M45" s="38">
        <v>1567.72</v>
      </c>
      <c r="N45" s="38">
        <f t="shared" si="4"/>
        <v>1601.26</v>
      </c>
      <c r="O45" s="38">
        <v>1567.72</v>
      </c>
      <c r="P45" s="38">
        <v>1567.72</v>
      </c>
      <c r="Q45" s="38">
        <f t="shared" si="5"/>
        <v>4703.16</v>
      </c>
      <c r="R45" s="38">
        <f t="shared" si="6"/>
        <v>4736.7</v>
      </c>
      <c r="S45" s="38">
        <f t="shared" si="7"/>
        <v>9322.7</v>
      </c>
    </row>
    <row r="46" spans="1:19" ht="25.5" customHeight="1">
      <c r="A46" s="13">
        <f t="shared" si="0"/>
        <v>36</v>
      </c>
      <c r="B46" s="136" t="s">
        <v>32</v>
      </c>
      <c r="C46" s="136"/>
      <c r="D46" s="136"/>
      <c r="E46" s="15">
        <v>1452</v>
      </c>
      <c r="F46" s="15">
        <v>1455</v>
      </c>
      <c r="G46" s="18">
        <v>1686.14</v>
      </c>
      <c r="H46" s="40">
        <v>1671</v>
      </c>
      <c r="I46" s="39">
        <f t="shared" si="1"/>
        <v>4593.14</v>
      </c>
      <c r="J46" s="18">
        <f t="shared" si="2"/>
        <v>15.1400000000001</v>
      </c>
      <c r="K46" s="16">
        <v>33.54</v>
      </c>
      <c r="L46" s="18">
        <f t="shared" si="3"/>
        <v>4578</v>
      </c>
      <c r="M46" s="38">
        <v>1567.72</v>
      </c>
      <c r="N46" s="38">
        <f t="shared" si="4"/>
        <v>1601.26</v>
      </c>
      <c r="O46" s="38">
        <v>1567.72</v>
      </c>
      <c r="P46" s="38">
        <v>1567.72</v>
      </c>
      <c r="Q46" s="38">
        <f t="shared" si="5"/>
        <v>4703.16</v>
      </c>
      <c r="R46" s="38">
        <f t="shared" si="6"/>
        <v>4736.7</v>
      </c>
      <c r="S46" s="38">
        <f t="shared" si="7"/>
        <v>9314.7</v>
      </c>
    </row>
    <row r="47" spans="1:19" ht="25.5" customHeight="1">
      <c r="A47" s="13">
        <f t="shared" si="0"/>
        <v>37</v>
      </c>
      <c r="B47" s="136" t="s">
        <v>33</v>
      </c>
      <c r="C47" s="136"/>
      <c r="D47" s="136"/>
      <c r="E47" s="15">
        <v>1452</v>
      </c>
      <c r="F47" s="15">
        <v>1459</v>
      </c>
      <c r="G47" s="18">
        <v>1686.14</v>
      </c>
      <c r="H47" s="40">
        <v>1671</v>
      </c>
      <c r="I47" s="39">
        <f t="shared" si="1"/>
        <v>4597.14</v>
      </c>
      <c r="J47" s="18">
        <f t="shared" si="2"/>
        <v>15.1400000000001</v>
      </c>
      <c r="K47" s="16">
        <v>33.54</v>
      </c>
      <c r="L47" s="18">
        <f t="shared" si="3"/>
        <v>4582</v>
      </c>
      <c r="M47" s="38">
        <v>1567.72</v>
      </c>
      <c r="N47" s="38">
        <f t="shared" si="4"/>
        <v>1601.26</v>
      </c>
      <c r="O47" s="38">
        <v>1567.72</v>
      </c>
      <c r="P47" s="38">
        <v>1567.72</v>
      </c>
      <c r="Q47" s="38">
        <f t="shared" si="5"/>
        <v>4703.16</v>
      </c>
      <c r="R47" s="38">
        <f t="shared" si="6"/>
        <v>4736.7</v>
      </c>
      <c r="S47" s="38">
        <f t="shared" si="7"/>
        <v>9318.7</v>
      </c>
    </row>
    <row r="48" spans="1:19" ht="25.5" customHeight="1">
      <c r="A48" s="13">
        <f t="shared" si="0"/>
        <v>38</v>
      </c>
      <c r="B48" s="136" t="s">
        <v>34</v>
      </c>
      <c r="C48" s="136"/>
      <c r="D48" s="136"/>
      <c r="E48" s="15">
        <v>1593</v>
      </c>
      <c r="F48" s="15">
        <v>1591</v>
      </c>
      <c r="G48" s="18">
        <v>1753.42</v>
      </c>
      <c r="H48" s="40">
        <v>1595</v>
      </c>
      <c r="I48" s="39">
        <f t="shared" si="1"/>
        <v>4937.42</v>
      </c>
      <c r="J48" s="18">
        <f t="shared" si="2"/>
        <v>158.42000000000007</v>
      </c>
      <c r="K48" s="16">
        <v>0</v>
      </c>
      <c r="L48" s="18">
        <f t="shared" si="3"/>
        <v>4779</v>
      </c>
      <c r="M48" s="38">
        <v>1881.26</v>
      </c>
      <c r="N48" s="38">
        <f t="shared" si="4"/>
        <v>1881.26</v>
      </c>
      <c r="O48" s="38">
        <v>1881.26</v>
      </c>
      <c r="P48" s="38">
        <v>1881.26</v>
      </c>
      <c r="Q48" s="38">
        <f t="shared" si="5"/>
        <v>5643.78</v>
      </c>
      <c r="R48" s="38">
        <f t="shared" si="6"/>
        <v>5643.78</v>
      </c>
      <c r="S48" s="38">
        <f t="shared" si="7"/>
        <v>10422.779999999999</v>
      </c>
    </row>
    <row r="49" spans="1:19" ht="25.5" customHeight="1">
      <c r="A49" s="13">
        <f t="shared" si="0"/>
        <v>39</v>
      </c>
      <c r="B49" s="136" t="s">
        <v>35</v>
      </c>
      <c r="C49" s="136"/>
      <c r="D49" s="136"/>
      <c r="E49" s="15">
        <v>1748</v>
      </c>
      <c r="F49" s="15">
        <v>1740</v>
      </c>
      <c r="G49" s="18">
        <v>2023.35</v>
      </c>
      <c r="H49" s="40">
        <v>2022</v>
      </c>
      <c r="I49" s="39">
        <f t="shared" si="1"/>
        <v>5511.35</v>
      </c>
      <c r="J49" s="18">
        <f t="shared" si="2"/>
        <v>1.349999999999909</v>
      </c>
      <c r="K49" s="16">
        <v>40.25</v>
      </c>
      <c r="L49" s="18">
        <f t="shared" si="3"/>
        <v>5510</v>
      </c>
      <c r="M49" s="38">
        <v>1881.26</v>
      </c>
      <c r="N49" s="38">
        <f t="shared" si="4"/>
        <v>1921.51</v>
      </c>
      <c r="O49" s="38">
        <v>1881.26</v>
      </c>
      <c r="P49" s="38">
        <v>1881.26</v>
      </c>
      <c r="Q49" s="38">
        <f t="shared" si="5"/>
        <v>5643.78</v>
      </c>
      <c r="R49" s="38">
        <f t="shared" si="6"/>
        <v>5684.03</v>
      </c>
      <c r="S49" s="38">
        <f t="shared" si="7"/>
        <v>11194.029999999999</v>
      </c>
    </row>
    <row r="50" spans="1:19" ht="25.5" customHeight="1">
      <c r="A50" s="13">
        <f t="shared" si="0"/>
        <v>40</v>
      </c>
      <c r="B50" s="136" t="s">
        <v>36</v>
      </c>
      <c r="C50" s="136"/>
      <c r="D50" s="136"/>
      <c r="E50" s="15">
        <v>1750</v>
      </c>
      <c r="F50" s="15">
        <v>1747</v>
      </c>
      <c r="G50" s="18">
        <v>2023.35</v>
      </c>
      <c r="H50" s="40">
        <v>2017</v>
      </c>
      <c r="I50" s="39">
        <f t="shared" si="1"/>
        <v>5520.35</v>
      </c>
      <c r="J50" s="18">
        <f t="shared" si="2"/>
        <v>6.349999999999909</v>
      </c>
      <c r="K50" s="16">
        <v>40.25</v>
      </c>
      <c r="L50" s="18">
        <f t="shared" si="3"/>
        <v>5514</v>
      </c>
      <c r="M50" s="38">
        <v>1881.26</v>
      </c>
      <c r="N50" s="38">
        <f t="shared" si="4"/>
        <v>1921.51</v>
      </c>
      <c r="O50" s="38">
        <v>1881.26</v>
      </c>
      <c r="P50" s="38">
        <v>1881.26</v>
      </c>
      <c r="Q50" s="38">
        <f t="shared" si="5"/>
        <v>5643.78</v>
      </c>
      <c r="R50" s="38">
        <f t="shared" si="6"/>
        <v>5684.03</v>
      </c>
      <c r="S50" s="38">
        <f t="shared" si="7"/>
        <v>11198.029999999999</v>
      </c>
    </row>
    <row r="51" spans="1:19" ht="25.5" customHeight="1">
      <c r="A51" s="13">
        <f t="shared" si="0"/>
        <v>41</v>
      </c>
      <c r="B51" s="136" t="s">
        <v>52</v>
      </c>
      <c r="C51" s="136"/>
      <c r="D51" s="136"/>
      <c r="E51" s="15">
        <v>1455</v>
      </c>
      <c r="F51" s="15">
        <v>1447</v>
      </c>
      <c r="G51" s="18">
        <v>1461.19</v>
      </c>
      <c r="H51" s="40">
        <v>1459</v>
      </c>
      <c r="I51" s="39">
        <f t="shared" si="1"/>
        <v>4363.1900000000005</v>
      </c>
      <c r="J51" s="18">
        <f t="shared" si="2"/>
        <v>2.1900000000000546</v>
      </c>
      <c r="K51" s="16">
        <v>33.54</v>
      </c>
      <c r="L51" s="18">
        <f t="shared" si="3"/>
        <v>4361</v>
      </c>
      <c r="M51" s="38">
        <v>1567.72</v>
      </c>
      <c r="N51" s="38">
        <f t="shared" si="4"/>
        <v>1601.26</v>
      </c>
      <c r="O51" s="38">
        <v>1567.72</v>
      </c>
      <c r="P51" s="38">
        <v>1567.72</v>
      </c>
      <c r="Q51" s="38">
        <f t="shared" si="5"/>
        <v>4703.16</v>
      </c>
      <c r="R51" s="38">
        <f t="shared" si="6"/>
        <v>4736.7</v>
      </c>
      <c r="S51" s="38">
        <f t="shared" si="7"/>
        <v>9097.7</v>
      </c>
    </row>
    <row r="52" spans="1:19" ht="25.5" customHeight="1">
      <c r="A52" s="13">
        <f t="shared" si="0"/>
        <v>42</v>
      </c>
      <c r="B52" s="136" t="s">
        <v>53</v>
      </c>
      <c r="C52" s="136"/>
      <c r="D52" s="136"/>
      <c r="E52" s="15">
        <v>1053</v>
      </c>
      <c r="F52" s="15">
        <v>1054</v>
      </c>
      <c r="G52" s="18">
        <v>1168.95</v>
      </c>
      <c r="H52" s="40">
        <v>1045</v>
      </c>
      <c r="I52" s="39">
        <f t="shared" si="1"/>
        <v>3275.95</v>
      </c>
      <c r="J52" s="18">
        <f t="shared" si="2"/>
        <v>123.95000000000005</v>
      </c>
      <c r="K52" s="16">
        <v>0</v>
      </c>
      <c r="L52" s="18">
        <f t="shared" si="3"/>
        <v>3152</v>
      </c>
      <c r="M52" s="38">
        <v>1254.17</v>
      </c>
      <c r="N52" s="38">
        <f t="shared" si="4"/>
        <v>1254.17</v>
      </c>
      <c r="O52" s="38">
        <v>1254.17</v>
      </c>
      <c r="P52" s="38">
        <v>1254.17</v>
      </c>
      <c r="Q52" s="38">
        <f t="shared" si="5"/>
        <v>3762.51</v>
      </c>
      <c r="R52" s="38">
        <f t="shared" si="6"/>
        <v>3762.51</v>
      </c>
      <c r="S52" s="38">
        <f t="shared" si="7"/>
        <v>6914.51</v>
      </c>
    </row>
    <row r="53" spans="1:19" ht="25.5" customHeight="1">
      <c r="A53" s="13">
        <f t="shared" si="0"/>
        <v>43</v>
      </c>
      <c r="B53" s="136" t="s">
        <v>54</v>
      </c>
      <c r="C53" s="136"/>
      <c r="D53" s="136"/>
      <c r="E53" s="15">
        <v>1895</v>
      </c>
      <c r="F53" s="15">
        <v>1895</v>
      </c>
      <c r="G53" s="18">
        <v>2191.97</v>
      </c>
      <c r="H53" s="40">
        <v>2188</v>
      </c>
      <c r="I53" s="39">
        <f t="shared" si="1"/>
        <v>5981.969999999999</v>
      </c>
      <c r="J53" s="18">
        <f t="shared" si="2"/>
        <v>3.9699999999998</v>
      </c>
      <c r="K53" s="16">
        <v>43.6</v>
      </c>
      <c r="L53" s="18">
        <f t="shared" si="3"/>
        <v>5978</v>
      </c>
      <c r="M53" s="38">
        <v>2038.03</v>
      </c>
      <c r="N53" s="38">
        <f t="shared" si="4"/>
        <v>2081.63</v>
      </c>
      <c r="O53" s="38">
        <v>2038.03</v>
      </c>
      <c r="P53" s="38">
        <v>2038.03</v>
      </c>
      <c r="Q53" s="38">
        <f t="shared" si="5"/>
        <v>6114.09</v>
      </c>
      <c r="R53" s="38">
        <f t="shared" si="6"/>
        <v>6157.69</v>
      </c>
      <c r="S53" s="38">
        <f t="shared" si="7"/>
        <v>12135.689999999999</v>
      </c>
    </row>
    <row r="54" spans="1:19" ht="25.5" customHeight="1">
      <c r="A54" s="13">
        <f t="shared" si="0"/>
        <v>44</v>
      </c>
      <c r="B54" s="136" t="s">
        <v>55</v>
      </c>
      <c r="C54" s="136"/>
      <c r="D54" s="136"/>
      <c r="E54" s="15">
        <v>1159</v>
      </c>
      <c r="F54" s="15">
        <v>1163</v>
      </c>
      <c r="G54" s="18">
        <v>1348.86</v>
      </c>
      <c r="H54" s="40">
        <v>1334</v>
      </c>
      <c r="I54" s="39">
        <f t="shared" si="1"/>
        <v>3670.8599999999997</v>
      </c>
      <c r="J54" s="18">
        <f t="shared" si="2"/>
        <v>14.8599999999999</v>
      </c>
      <c r="K54" s="18">
        <v>26.83</v>
      </c>
      <c r="L54" s="18">
        <f t="shared" si="3"/>
        <v>3656</v>
      </c>
      <c r="M54" s="38">
        <v>1254.17</v>
      </c>
      <c r="N54" s="38">
        <f t="shared" si="4"/>
        <v>1281</v>
      </c>
      <c r="O54" s="38">
        <v>1254.17</v>
      </c>
      <c r="P54" s="38">
        <v>1254.17</v>
      </c>
      <c r="Q54" s="38">
        <f t="shared" si="5"/>
        <v>3762.51</v>
      </c>
      <c r="R54" s="38">
        <f t="shared" si="6"/>
        <v>3789.34</v>
      </c>
      <c r="S54" s="38">
        <f t="shared" si="7"/>
        <v>7445.34</v>
      </c>
    </row>
    <row r="55" spans="1:19" ht="25.5" customHeight="1">
      <c r="A55" s="13">
        <f t="shared" si="0"/>
        <v>45</v>
      </c>
      <c r="B55" s="136" t="s">
        <v>56</v>
      </c>
      <c r="C55" s="136"/>
      <c r="D55" s="136"/>
      <c r="E55" s="15">
        <v>1012</v>
      </c>
      <c r="F55" s="15">
        <v>1156</v>
      </c>
      <c r="G55" s="18">
        <v>1168.95</v>
      </c>
      <c r="H55" s="40">
        <v>1156</v>
      </c>
      <c r="I55" s="39">
        <f t="shared" si="1"/>
        <v>3336.95</v>
      </c>
      <c r="J55" s="18">
        <f t="shared" si="2"/>
        <v>12.950000000000045</v>
      </c>
      <c r="K55" s="18">
        <v>26.83</v>
      </c>
      <c r="L55" s="18">
        <f t="shared" si="3"/>
        <v>3324</v>
      </c>
      <c r="M55" s="38">
        <v>1254.17</v>
      </c>
      <c r="N55" s="38">
        <f t="shared" si="4"/>
        <v>1281</v>
      </c>
      <c r="O55" s="38">
        <v>1254.17</v>
      </c>
      <c r="P55" s="38">
        <v>1254.17</v>
      </c>
      <c r="Q55" s="38">
        <f t="shared" si="5"/>
        <v>3762.51</v>
      </c>
      <c r="R55" s="38">
        <f t="shared" si="6"/>
        <v>3789.34</v>
      </c>
      <c r="S55" s="38">
        <f t="shared" si="7"/>
        <v>7113.34</v>
      </c>
    </row>
    <row r="56" spans="1:19" ht="25.5" customHeight="1" thickBot="1">
      <c r="A56" s="26">
        <f t="shared" si="0"/>
        <v>46</v>
      </c>
      <c r="B56" s="157" t="s">
        <v>57</v>
      </c>
      <c r="C56" s="157"/>
      <c r="D56" s="157"/>
      <c r="E56" s="29">
        <v>1163</v>
      </c>
      <c r="F56" s="29">
        <v>1144</v>
      </c>
      <c r="G56" s="32">
        <v>1168.95</v>
      </c>
      <c r="H56" s="40">
        <v>1144</v>
      </c>
      <c r="I56" s="39">
        <f t="shared" si="1"/>
        <v>3475.95</v>
      </c>
      <c r="J56" s="18">
        <f t="shared" si="2"/>
        <v>24.950000000000045</v>
      </c>
      <c r="K56" s="30">
        <v>0</v>
      </c>
      <c r="L56" s="18">
        <f t="shared" si="3"/>
        <v>3451</v>
      </c>
      <c r="M56" s="38">
        <v>1254.17</v>
      </c>
      <c r="N56" s="38">
        <f t="shared" si="4"/>
        <v>1254.17</v>
      </c>
      <c r="O56" s="38">
        <v>1254.17</v>
      </c>
      <c r="P56" s="38">
        <v>1254.17</v>
      </c>
      <c r="Q56" s="38">
        <f t="shared" si="5"/>
        <v>3762.51</v>
      </c>
      <c r="R56" s="38">
        <f t="shared" si="6"/>
        <v>3762.51</v>
      </c>
      <c r="S56" s="38">
        <f t="shared" si="7"/>
        <v>7213.51</v>
      </c>
    </row>
    <row r="57" spans="1:19" s="8" customFormat="1" ht="19.5" customHeight="1" thickBot="1">
      <c r="A57" s="154" t="s">
        <v>37</v>
      </c>
      <c r="B57" s="155"/>
      <c r="C57" s="155"/>
      <c r="D57" s="156"/>
      <c r="E57" s="33">
        <f aca="true" t="shared" si="8" ref="E57:S57">SUM(E11:E56)</f>
        <v>60950.8</v>
      </c>
      <c r="F57" s="33">
        <f t="shared" si="8"/>
        <v>62437.8</v>
      </c>
      <c r="G57" s="33">
        <f t="shared" si="8"/>
        <v>68611.37</v>
      </c>
      <c r="H57" s="33">
        <f>SUM(H11:H56)</f>
        <v>67474.40000000001</v>
      </c>
      <c r="I57" s="33">
        <f t="shared" si="8"/>
        <v>191999.9700000001</v>
      </c>
      <c r="J57" s="33">
        <f t="shared" si="8"/>
        <v>1136.9700000000007</v>
      </c>
      <c r="K57" s="33">
        <f t="shared" si="8"/>
        <v>1136.9599999999996</v>
      </c>
      <c r="L57" s="33">
        <f t="shared" si="8"/>
        <v>190863</v>
      </c>
      <c r="M57" s="36">
        <f t="shared" si="8"/>
        <v>68665.91999999998</v>
      </c>
      <c r="N57" s="36">
        <f t="shared" si="8"/>
        <v>69802.88000000002</v>
      </c>
      <c r="O57" s="36">
        <f t="shared" si="8"/>
        <v>68665.91999999998</v>
      </c>
      <c r="P57" s="36">
        <f t="shared" si="8"/>
        <v>68665.91999999998</v>
      </c>
      <c r="Q57" s="36">
        <f t="shared" si="8"/>
        <v>205997.75999999998</v>
      </c>
      <c r="R57" s="36">
        <f t="shared" si="8"/>
        <v>207134.72000000003</v>
      </c>
      <c r="S57" s="36">
        <f t="shared" si="8"/>
        <v>397997.7200000002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E59" s="8"/>
      <c r="F59" s="10"/>
    </row>
    <row r="60" spans="1:6" ht="21" customHeight="1">
      <c r="A60" s="153" t="s">
        <v>49</v>
      </c>
      <c r="B60" s="153"/>
      <c r="C60" s="153"/>
      <c r="D60" s="153"/>
      <c r="E60" s="8"/>
      <c r="F60" s="12"/>
    </row>
    <row r="61" spans="1:9" ht="21" customHeight="1">
      <c r="A61" s="1"/>
      <c r="B61" s="3"/>
      <c r="E61" s="8"/>
      <c r="I61" t="s">
        <v>59</v>
      </c>
    </row>
    <row r="62" spans="5:12" ht="25.5" customHeight="1">
      <c r="E62" s="8"/>
      <c r="I62" s="4" t="s">
        <v>50</v>
      </c>
      <c r="J62" s="4"/>
      <c r="K62" s="4"/>
      <c r="L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9">
    <mergeCell ref="P9:P10"/>
    <mergeCell ref="H9:H10"/>
    <mergeCell ref="S9:S10"/>
    <mergeCell ref="A3:M3"/>
    <mergeCell ref="O6:Q6"/>
    <mergeCell ref="M9:M10"/>
    <mergeCell ref="O9:O10"/>
    <mergeCell ref="G9:G10"/>
    <mergeCell ref="R9:R10"/>
    <mergeCell ref="J9:J10"/>
    <mergeCell ref="K9:K10"/>
    <mergeCell ref="B39:D39"/>
    <mergeCell ref="B11:D11"/>
    <mergeCell ref="B21:D21"/>
    <mergeCell ref="B17:D17"/>
    <mergeCell ref="L9:L10"/>
    <mergeCell ref="B16:D16"/>
    <mergeCell ref="B12:D12"/>
    <mergeCell ref="I9:I10"/>
    <mergeCell ref="F9:F10"/>
    <mergeCell ref="E9:E10"/>
    <mergeCell ref="B45:D45"/>
    <mergeCell ref="B30:D30"/>
    <mergeCell ref="B42:D42"/>
    <mergeCell ref="B33:D33"/>
    <mergeCell ref="B38:D38"/>
    <mergeCell ref="B37:D37"/>
    <mergeCell ref="B41:D41"/>
    <mergeCell ref="B35:D35"/>
    <mergeCell ref="B40:D40"/>
    <mergeCell ref="B36:D36"/>
    <mergeCell ref="A1:D1"/>
    <mergeCell ref="A8:D8"/>
    <mergeCell ref="A9:A10"/>
    <mergeCell ref="B9:D10"/>
    <mergeCell ref="A60:D60"/>
    <mergeCell ref="B18:D18"/>
    <mergeCell ref="B15:D15"/>
    <mergeCell ref="B27:D27"/>
    <mergeCell ref="B26:D26"/>
    <mergeCell ref="B20:D20"/>
    <mergeCell ref="A57:D57"/>
    <mergeCell ref="B50:D50"/>
    <mergeCell ref="B55:D55"/>
    <mergeCell ref="B56:D56"/>
    <mergeCell ref="B54:D54"/>
    <mergeCell ref="B52:D52"/>
    <mergeCell ref="B53:D53"/>
    <mergeCell ref="B51:D51"/>
    <mergeCell ref="B49:D49"/>
    <mergeCell ref="B48:D48"/>
    <mergeCell ref="B23:D23"/>
    <mergeCell ref="N9:N10"/>
    <mergeCell ref="B34:D34"/>
    <mergeCell ref="B44:D44"/>
    <mergeCell ref="B28:D28"/>
    <mergeCell ref="B31:D31"/>
    <mergeCell ref="B29:D29"/>
    <mergeCell ref="B14:D14"/>
    <mergeCell ref="B43:D43"/>
    <mergeCell ref="B46:D46"/>
    <mergeCell ref="B47:D47"/>
    <mergeCell ref="Q9:Q10"/>
    <mergeCell ref="B25:D25"/>
    <mergeCell ref="B13:D13"/>
    <mergeCell ref="B19:D19"/>
    <mergeCell ref="B24:D24"/>
    <mergeCell ref="B22:D22"/>
    <mergeCell ref="B32:D32"/>
  </mergeCells>
  <printOptions/>
  <pageMargins left="0.57" right="0.2" top="0.42" bottom="0.38" header="0.18" footer="0.2"/>
  <pageSetup horizontalDpi="300" verticalDpi="300" orientation="landscape" scale="65" r:id="rId1"/>
  <rowBreaks count="1" manualBreakCount="1">
    <brk id="3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5" zoomScaleSheetLayoutView="85" zoomScalePageLayoutView="0" workbookViewId="0" topLeftCell="A1">
      <selection activeCell="J9" sqref="J9:K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9" width="11.421875" style="0" customWidth="1"/>
    <col min="10" max="11" width="11.421875" style="8" customWidth="1"/>
    <col min="12" max="14" width="11.421875" style="0" customWidth="1"/>
    <col min="15" max="15" width="10.421875" style="0" customWidth="1"/>
    <col min="16" max="16" width="11.57421875" style="0" customWidth="1"/>
    <col min="17" max="17" width="12.421875" style="0" customWidth="1"/>
  </cols>
  <sheetData>
    <row r="1" spans="1:4" ht="14.25" customHeight="1">
      <c r="A1" s="138" t="s">
        <v>0</v>
      </c>
      <c r="B1" s="138"/>
      <c r="C1" s="138"/>
      <c r="D1" s="138"/>
    </row>
    <row r="2" spans="1:16" ht="9" customHeight="1">
      <c r="A2" s="1"/>
      <c r="B2" s="1"/>
      <c r="C2" s="1"/>
      <c r="D2" s="1"/>
      <c r="P2" s="37" t="s">
        <v>51</v>
      </c>
    </row>
    <row r="3" spans="1:16" ht="39" customHeight="1">
      <c r="A3" s="148" t="s">
        <v>75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2"/>
    </row>
    <row r="4" spans="1:4" ht="21.75" customHeight="1">
      <c r="A4" s="2"/>
      <c r="B4" s="2"/>
      <c r="C4" s="2"/>
      <c r="D4" s="2"/>
    </row>
    <row r="5" spans="1:15" ht="19.5" customHeight="1">
      <c r="A5" s="3" t="s">
        <v>43</v>
      </c>
      <c r="B5" s="2"/>
      <c r="L5" s="7" t="s">
        <v>58</v>
      </c>
      <c r="M5" s="7"/>
      <c r="N5" s="7"/>
      <c r="O5" s="2"/>
    </row>
    <row r="6" spans="1:15" ht="12.75" customHeight="1">
      <c r="A6" s="3" t="s">
        <v>45</v>
      </c>
      <c r="B6" s="2"/>
      <c r="L6" s="149" t="s">
        <v>44</v>
      </c>
      <c r="M6" s="149"/>
      <c r="N6" s="149"/>
      <c r="O6" s="149"/>
    </row>
    <row r="7" spans="1:15" ht="14.25" customHeight="1">
      <c r="A7" s="3" t="s">
        <v>46</v>
      </c>
      <c r="B7" s="2"/>
      <c r="L7" s="3" t="s">
        <v>47</v>
      </c>
      <c r="M7" s="3"/>
      <c r="N7" s="3"/>
      <c r="O7" s="2"/>
    </row>
    <row r="8" spans="1:4" ht="26.25" customHeight="1" thickBot="1">
      <c r="A8" s="139"/>
      <c r="B8" s="139"/>
      <c r="C8" s="139"/>
      <c r="D8" s="139"/>
    </row>
    <row r="9" spans="1:17" ht="23.25" customHeight="1">
      <c r="A9" s="140" t="s">
        <v>1</v>
      </c>
      <c r="B9" s="142" t="s">
        <v>2</v>
      </c>
      <c r="C9" s="143"/>
      <c r="D9" s="144"/>
      <c r="E9" s="128" t="s">
        <v>84</v>
      </c>
      <c r="F9" s="134" t="s">
        <v>79</v>
      </c>
      <c r="G9" s="134" t="s">
        <v>80</v>
      </c>
      <c r="H9" s="134" t="s">
        <v>81</v>
      </c>
      <c r="I9" s="134" t="s">
        <v>76</v>
      </c>
      <c r="J9" s="158" t="s">
        <v>85</v>
      </c>
      <c r="K9" s="158" t="s">
        <v>86</v>
      </c>
      <c r="L9" s="134" t="s">
        <v>70</v>
      </c>
      <c r="M9" s="128" t="s">
        <v>68</v>
      </c>
      <c r="N9" s="128" t="s">
        <v>88</v>
      </c>
      <c r="O9" s="134" t="s">
        <v>87</v>
      </c>
      <c r="P9" s="134" t="s">
        <v>83</v>
      </c>
      <c r="Q9" s="134" t="s">
        <v>77</v>
      </c>
    </row>
    <row r="10" spans="1:17" ht="38.25" customHeight="1" thickBot="1">
      <c r="A10" s="141"/>
      <c r="B10" s="145"/>
      <c r="C10" s="146"/>
      <c r="D10" s="147"/>
      <c r="E10" s="129"/>
      <c r="F10" s="135"/>
      <c r="G10" s="135"/>
      <c r="H10" s="135"/>
      <c r="I10" s="135"/>
      <c r="J10" s="159"/>
      <c r="K10" s="159"/>
      <c r="L10" s="135"/>
      <c r="M10" s="129"/>
      <c r="N10" s="129"/>
      <c r="O10" s="135"/>
      <c r="P10" s="135"/>
      <c r="Q10" s="135"/>
    </row>
    <row r="11" spans="1:18" ht="25.5" customHeight="1">
      <c r="A11" s="22">
        <v>1</v>
      </c>
      <c r="B11" s="152" t="s">
        <v>3</v>
      </c>
      <c r="C11" s="152"/>
      <c r="D11" s="152"/>
      <c r="E11" s="39">
        <v>3664</v>
      </c>
      <c r="F11" s="42">
        <v>1281</v>
      </c>
      <c r="G11" s="41">
        <v>1254.17</v>
      </c>
      <c r="H11" s="41">
        <v>1254.17</v>
      </c>
      <c r="I11" s="18">
        <f>F11+G11+H11</f>
        <v>3789.34</v>
      </c>
      <c r="J11" s="47">
        <v>1264</v>
      </c>
      <c r="K11" s="47">
        <v>1240</v>
      </c>
      <c r="L11" s="45">
        <f>F11-J11+G11-K11</f>
        <v>31.170000000000073</v>
      </c>
      <c r="M11" s="45">
        <v>167.24</v>
      </c>
      <c r="N11" s="45">
        <v>29.3</v>
      </c>
      <c r="O11" s="41">
        <f>H11+M11+N11</f>
        <v>1450.71</v>
      </c>
      <c r="P11" s="41">
        <f>J11+K11+O11</f>
        <v>3954.71</v>
      </c>
      <c r="Q11" s="41">
        <f>E11+P11</f>
        <v>7618.71</v>
      </c>
      <c r="R11" s="43"/>
    </row>
    <row r="12" spans="1:18" ht="25.5" customHeight="1">
      <c r="A12" s="13">
        <f aca="true" t="shared" si="0" ref="A12:A56">A11+1</f>
        <v>2</v>
      </c>
      <c r="B12" s="136" t="s">
        <v>4</v>
      </c>
      <c r="C12" s="136"/>
      <c r="D12" s="136"/>
      <c r="E12" s="39">
        <v>5610</v>
      </c>
      <c r="F12" s="41">
        <v>2038.03</v>
      </c>
      <c r="G12" s="41">
        <v>2038.03</v>
      </c>
      <c r="H12" s="41">
        <v>2038.03</v>
      </c>
      <c r="I12" s="16">
        <f aca="true" t="shared" si="1" ref="I12:I56">F12+G12+H12</f>
        <v>6114.09</v>
      </c>
      <c r="J12" s="46">
        <v>2006</v>
      </c>
      <c r="K12" s="46">
        <v>1941</v>
      </c>
      <c r="L12" s="45">
        <f aca="true" t="shared" si="2" ref="L12:L56">F12-J12+G12-K12</f>
        <v>129.05999999999995</v>
      </c>
      <c r="M12" s="45">
        <v>0</v>
      </c>
      <c r="N12" s="45">
        <v>47.62</v>
      </c>
      <c r="O12" s="41">
        <f aca="true" t="shared" si="3" ref="O12:O56">H12+M12+N12</f>
        <v>2085.65</v>
      </c>
      <c r="P12" s="41">
        <f aca="true" t="shared" si="4" ref="P12:P56">J12+K12+O12</f>
        <v>6032.65</v>
      </c>
      <c r="Q12" s="41">
        <f aca="true" t="shared" si="5" ref="Q12:Q56">E12+P12</f>
        <v>11642.65</v>
      </c>
      <c r="R12" s="43"/>
    </row>
    <row r="13" spans="1:18" ht="25.5" customHeight="1">
      <c r="A13" s="13">
        <f t="shared" si="0"/>
        <v>3</v>
      </c>
      <c r="B13" s="136" t="s">
        <v>5</v>
      </c>
      <c r="C13" s="136"/>
      <c r="D13" s="136"/>
      <c r="E13" s="39">
        <v>5648.8</v>
      </c>
      <c r="F13" s="41">
        <v>2038.03</v>
      </c>
      <c r="G13" s="41">
        <v>2038.03</v>
      </c>
      <c r="H13" s="41">
        <v>2038.03</v>
      </c>
      <c r="I13" s="16">
        <f t="shared" si="1"/>
        <v>6114.09</v>
      </c>
      <c r="J13" s="46">
        <v>2033</v>
      </c>
      <c r="K13" s="46">
        <v>2020</v>
      </c>
      <c r="L13" s="45">
        <f t="shared" si="2"/>
        <v>23.059999999999945</v>
      </c>
      <c r="M13" s="45">
        <v>271.76</v>
      </c>
      <c r="N13" s="45">
        <v>47.62</v>
      </c>
      <c r="O13" s="41">
        <f t="shared" si="3"/>
        <v>2357.41</v>
      </c>
      <c r="P13" s="41">
        <f t="shared" si="4"/>
        <v>6410.41</v>
      </c>
      <c r="Q13" s="41">
        <f t="shared" si="5"/>
        <v>12059.21</v>
      </c>
      <c r="R13" s="43"/>
    </row>
    <row r="14" spans="1:18" ht="25.5" customHeight="1">
      <c r="A14" s="13">
        <f t="shared" si="0"/>
        <v>4</v>
      </c>
      <c r="B14" s="136" t="s">
        <v>6</v>
      </c>
      <c r="C14" s="136"/>
      <c r="D14" s="136"/>
      <c r="E14" s="39">
        <v>3330</v>
      </c>
      <c r="F14" s="41">
        <v>1254.17</v>
      </c>
      <c r="G14" s="41">
        <v>1254.17</v>
      </c>
      <c r="H14" s="41">
        <v>1254.17</v>
      </c>
      <c r="I14" s="16">
        <f t="shared" si="1"/>
        <v>3762.51</v>
      </c>
      <c r="J14" s="46">
        <v>1245</v>
      </c>
      <c r="K14" s="46">
        <v>1245</v>
      </c>
      <c r="L14" s="45">
        <f t="shared" si="2"/>
        <v>18.340000000000146</v>
      </c>
      <c r="M14" s="45">
        <v>167.24</v>
      </c>
      <c r="N14" s="45">
        <v>29.3</v>
      </c>
      <c r="O14" s="41">
        <f t="shared" si="3"/>
        <v>1450.71</v>
      </c>
      <c r="P14" s="41">
        <f t="shared" si="4"/>
        <v>3940.71</v>
      </c>
      <c r="Q14" s="41">
        <f t="shared" si="5"/>
        <v>7270.71</v>
      </c>
      <c r="R14" s="43"/>
    </row>
    <row r="15" spans="1:18" ht="25.5" customHeight="1">
      <c r="A15" s="13">
        <f t="shared" si="0"/>
        <v>5</v>
      </c>
      <c r="B15" s="136" t="s">
        <v>7</v>
      </c>
      <c r="C15" s="136"/>
      <c r="D15" s="136"/>
      <c r="E15" s="39">
        <v>3341.8</v>
      </c>
      <c r="F15" s="41">
        <v>1281</v>
      </c>
      <c r="G15" s="41">
        <v>1254.17</v>
      </c>
      <c r="H15" s="41">
        <v>1254.17</v>
      </c>
      <c r="I15" s="16">
        <f t="shared" si="1"/>
        <v>3789.34</v>
      </c>
      <c r="J15" s="46">
        <v>1278.2</v>
      </c>
      <c r="K15" s="46">
        <v>1203</v>
      </c>
      <c r="L15" s="45">
        <f t="shared" si="2"/>
        <v>53.97000000000003</v>
      </c>
      <c r="M15" s="45">
        <v>0</v>
      </c>
      <c r="N15" s="45">
        <v>29.3</v>
      </c>
      <c r="O15" s="41">
        <f t="shared" si="3"/>
        <v>1283.47</v>
      </c>
      <c r="P15" s="41">
        <f t="shared" si="4"/>
        <v>3764.67</v>
      </c>
      <c r="Q15" s="41">
        <f t="shared" si="5"/>
        <v>7106.47</v>
      </c>
      <c r="R15" s="43"/>
    </row>
    <row r="16" spans="1:18" ht="25.5" customHeight="1">
      <c r="A16" s="13">
        <f t="shared" si="0"/>
        <v>6</v>
      </c>
      <c r="B16" s="136" t="s">
        <v>8</v>
      </c>
      <c r="C16" s="136"/>
      <c r="D16" s="136"/>
      <c r="E16" s="39">
        <v>3451</v>
      </c>
      <c r="F16" s="41">
        <v>1254.17</v>
      </c>
      <c r="G16" s="41">
        <v>1254.17</v>
      </c>
      <c r="H16" s="41">
        <v>1254.17</v>
      </c>
      <c r="I16" s="16">
        <f t="shared" si="1"/>
        <v>3762.51</v>
      </c>
      <c r="J16" s="46">
        <v>1252</v>
      </c>
      <c r="K16" s="46">
        <v>1237</v>
      </c>
      <c r="L16" s="45">
        <f t="shared" si="2"/>
        <v>19.340000000000146</v>
      </c>
      <c r="M16" s="45">
        <v>167.24</v>
      </c>
      <c r="N16" s="45">
        <v>29.3</v>
      </c>
      <c r="O16" s="41">
        <f t="shared" si="3"/>
        <v>1450.71</v>
      </c>
      <c r="P16" s="41">
        <f t="shared" si="4"/>
        <v>3939.71</v>
      </c>
      <c r="Q16" s="41">
        <f t="shared" si="5"/>
        <v>7390.71</v>
      </c>
      <c r="R16" s="43"/>
    </row>
    <row r="17" spans="1:18" ht="25.5" customHeight="1">
      <c r="A17" s="13">
        <f t="shared" si="0"/>
        <v>7</v>
      </c>
      <c r="B17" s="136" t="s">
        <v>9</v>
      </c>
      <c r="C17" s="136"/>
      <c r="D17" s="136"/>
      <c r="E17" s="39">
        <v>3433</v>
      </c>
      <c r="F17" s="41">
        <v>1281</v>
      </c>
      <c r="G17" s="41">
        <v>1254.17</v>
      </c>
      <c r="H17" s="41">
        <v>1254.17</v>
      </c>
      <c r="I17" s="16">
        <f t="shared" si="1"/>
        <v>3789.34</v>
      </c>
      <c r="J17" s="46">
        <v>1254.5</v>
      </c>
      <c r="K17" s="44">
        <v>1177.5</v>
      </c>
      <c r="L17" s="45">
        <f t="shared" si="2"/>
        <v>103.17000000000007</v>
      </c>
      <c r="M17" s="45">
        <v>0</v>
      </c>
      <c r="N17" s="45">
        <v>29.3</v>
      </c>
      <c r="O17" s="41">
        <f t="shared" si="3"/>
        <v>1283.47</v>
      </c>
      <c r="P17" s="41">
        <f t="shared" si="4"/>
        <v>3715.4700000000003</v>
      </c>
      <c r="Q17" s="41">
        <f t="shared" si="5"/>
        <v>7148.47</v>
      </c>
      <c r="R17" s="43"/>
    </row>
    <row r="18" spans="1:18" ht="47.25" customHeight="1">
      <c r="A18" s="13">
        <f t="shared" si="0"/>
        <v>8</v>
      </c>
      <c r="B18" s="136" t="s">
        <v>65</v>
      </c>
      <c r="C18" s="136"/>
      <c r="D18" s="136"/>
      <c r="E18" s="39">
        <v>3433</v>
      </c>
      <c r="F18" s="41">
        <v>1281</v>
      </c>
      <c r="G18" s="41">
        <v>1254.17</v>
      </c>
      <c r="H18" s="41">
        <v>1254.17</v>
      </c>
      <c r="I18" s="16">
        <f t="shared" si="1"/>
        <v>3789.34</v>
      </c>
      <c r="J18" s="46">
        <v>1254.5</v>
      </c>
      <c r="K18" s="44">
        <v>1177.5</v>
      </c>
      <c r="L18" s="45">
        <f t="shared" si="2"/>
        <v>103.17000000000007</v>
      </c>
      <c r="M18" s="45">
        <v>0</v>
      </c>
      <c r="N18" s="45">
        <v>29.3</v>
      </c>
      <c r="O18" s="41">
        <f t="shared" si="3"/>
        <v>1283.47</v>
      </c>
      <c r="P18" s="41">
        <f t="shared" si="4"/>
        <v>3715.4700000000003</v>
      </c>
      <c r="Q18" s="41">
        <f t="shared" si="5"/>
        <v>7148.47</v>
      </c>
      <c r="R18" s="43"/>
    </row>
    <row r="19" spans="1:21" ht="25.5" customHeight="1">
      <c r="A19" s="13">
        <f t="shared" si="0"/>
        <v>9</v>
      </c>
      <c r="B19" s="136" t="s">
        <v>10</v>
      </c>
      <c r="C19" s="136"/>
      <c r="D19" s="136"/>
      <c r="E19" s="39">
        <v>3669</v>
      </c>
      <c r="F19" s="41">
        <v>1281</v>
      </c>
      <c r="G19" s="41">
        <v>1254.17</v>
      </c>
      <c r="H19" s="41">
        <v>1254.17</v>
      </c>
      <c r="I19" s="16">
        <f t="shared" si="1"/>
        <v>3789.34</v>
      </c>
      <c r="J19" s="46">
        <v>1268</v>
      </c>
      <c r="K19" s="46">
        <v>1236</v>
      </c>
      <c r="L19" s="45">
        <f t="shared" si="2"/>
        <v>31.170000000000073</v>
      </c>
      <c r="M19" s="45">
        <v>167.24</v>
      </c>
      <c r="N19" s="45">
        <v>29.3</v>
      </c>
      <c r="O19" s="41">
        <f t="shared" si="3"/>
        <v>1450.71</v>
      </c>
      <c r="P19" s="41">
        <f t="shared" si="4"/>
        <v>3954.71</v>
      </c>
      <c r="Q19" s="41">
        <f t="shared" si="5"/>
        <v>7623.71</v>
      </c>
      <c r="R19" s="43"/>
      <c r="U19" s="48"/>
    </row>
    <row r="20" spans="1:18" ht="25.5" customHeight="1">
      <c r="A20" s="13">
        <f t="shared" si="0"/>
        <v>10</v>
      </c>
      <c r="B20" s="136" t="s">
        <v>11</v>
      </c>
      <c r="C20" s="136"/>
      <c r="D20" s="136"/>
      <c r="E20" s="39">
        <v>3482</v>
      </c>
      <c r="F20" s="41">
        <v>1281</v>
      </c>
      <c r="G20" s="41">
        <v>1254.17</v>
      </c>
      <c r="H20" s="41">
        <v>1254.17</v>
      </c>
      <c r="I20" s="16">
        <f t="shared" si="1"/>
        <v>3789.34</v>
      </c>
      <c r="J20" s="46">
        <v>1270</v>
      </c>
      <c r="K20" s="46">
        <v>1238</v>
      </c>
      <c r="L20" s="45">
        <f t="shared" si="2"/>
        <v>27.170000000000073</v>
      </c>
      <c r="M20" s="45">
        <v>167.24</v>
      </c>
      <c r="N20" s="45">
        <v>29.3</v>
      </c>
      <c r="O20" s="41">
        <f t="shared" si="3"/>
        <v>1450.71</v>
      </c>
      <c r="P20" s="41">
        <f t="shared" si="4"/>
        <v>3958.71</v>
      </c>
      <c r="Q20" s="41">
        <f t="shared" si="5"/>
        <v>7440.71</v>
      </c>
      <c r="R20" s="43"/>
    </row>
    <row r="21" spans="1:18" ht="25.5" customHeight="1">
      <c r="A21" s="13">
        <f t="shared" si="0"/>
        <v>11</v>
      </c>
      <c r="B21" s="136" t="s">
        <v>12</v>
      </c>
      <c r="C21" s="136"/>
      <c r="D21" s="136"/>
      <c r="E21" s="39">
        <v>3477</v>
      </c>
      <c r="F21" s="41">
        <v>1281</v>
      </c>
      <c r="G21" s="41">
        <v>1254.17</v>
      </c>
      <c r="H21" s="41">
        <v>1254.17</v>
      </c>
      <c r="I21" s="16">
        <f t="shared" si="1"/>
        <v>3789.34</v>
      </c>
      <c r="J21" s="46">
        <v>1274</v>
      </c>
      <c r="K21" s="46">
        <v>1236</v>
      </c>
      <c r="L21" s="45">
        <f t="shared" si="2"/>
        <v>25.170000000000073</v>
      </c>
      <c r="M21" s="45">
        <v>167.24</v>
      </c>
      <c r="N21" s="45">
        <v>29.3</v>
      </c>
      <c r="O21" s="41">
        <f t="shared" si="3"/>
        <v>1450.71</v>
      </c>
      <c r="P21" s="41">
        <f t="shared" si="4"/>
        <v>3960.71</v>
      </c>
      <c r="Q21" s="41">
        <f t="shared" si="5"/>
        <v>7437.71</v>
      </c>
      <c r="R21" s="43"/>
    </row>
    <row r="22" spans="1:18" ht="25.5" customHeight="1">
      <c r="A22" s="13">
        <f t="shared" si="0"/>
        <v>12</v>
      </c>
      <c r="B22" s="136" t="s">
        <v>13</v>
      </c>
      <c r="C22" s="136"/>
      <c r="D22" s="136"/>
      <c r="E22" s="39">
        <v>3474</v>
      </c>
      <c r="F22" s="41">
        <v>1281</v>
      </c>
      <c r="G22" s="41">
        <v>1254.17</v>
      </c>
      <c r="H22" s="41">
        <v>1254.17</v>
      </c>
      <c r="I22" s="16">
        <f t="shared" si="1"/>
        <v>3789.34</v>
      </c>
      <c r="J22" s="46">
        <v>1272</v>
      </c>
      <c r="K22" s="46">
        <v>1244</v>
      </c>
      <c r="L22" s="45">
        <f t="shared" si="2"/>
        <v>19.170000000000073</v>
      </c>
      <c r="M22" s="45">
        <v>167.24</v>
      </c>
      <c r="N22" s="45">
        <v>29.3</v>
      </c>
      <c r="O22" s="41">
        <f t="shared" si="3"/>
        <v>1450.71</v>
      </c>
      <c r="P22" s="41">
        <f t="shared" si="4"/>
        <v>3966.71</v>
      </c>
      <c r="Q22" s="41">
        <f t="shared" si="5"/>
        <v>7440.71</v>
      </c>
      <c r="R22" s="43"/>
    </row>
    <row r="23" spans="1:18" ht="25.5" customHeight="1">
      <c r="A23" s="13">
        <f t="shared" si="0"/>
        <v>13</v>
      </c>
      <c r="B23" s="136" t="s">
        <v>14</v>
      </c>
      <c r="C23" s="136"/>
      <c r="D23" s="136"/>
      <c r="E23" s="39">
        <v>5962</v>
      </c>
      <c r="F23" s="41">
        <v>2081.63</v>
      </c>
      <c r="G23" s="41">
        <v>2038.03</v>
      </c>
      <c r="H23" s="41">
        <v>2038.03</v>
      </c>
      <c r="I23" s="16">
        <f t="shared" si="1"/>
        <v>6157.69</v>
      </c>
      <c r="J23" s="46">
        <v>2035</v>
      </c>
      <c r="K23" s="46">
        <v>1977</v>
      </c>
      <c r="L23" s="45">
        <f t="shared" si="2"/>
        <v>107.65999999999985</v>
      </c>
      <c r="M23" s="45">
        <v>0</v>
      </c>
      <c r="N23" s="45">
        <v>47.62</v>
      </c>
      <c r="O23" s="41">
        <f t="shared" si="3"/>
        <v>2085.65</v>
      </c>
      <c r="P23" s="41">
        <f t="shared" si="4"/>
        <v>6097.65</v>
      </c>
      <c r="Q23" s="41">
        <f t="shared" si="5"/>
        <v>12059.65</v>
      </c>
      <c r="R23" s="43"/>
    </row>
    <row r="24" spans="1:18" ht="25.5" customHeight="1">
      <c r="A24" s="13">
        <f t="shared" si="0"/>
        <v>14</v>
      </c>
      <c r="B24" s="136" t="s">
        <v>15</v>
      </c>
      <c r="C24" s="136"/>
      <c r="D24" s="136"/>
      <c r="E24" s="39">
        <v>5876</v>
      </c>
      <c r="F24" s="41">
        <v>2038.03</v>
      </c>
      <c r="G24" s="41">
        <v>2038.03</v>
      </c>
      <c r="H24" s="41">
        <v>2038.03</v>
      </c>
      <c r="I24" s="16">
        <f t="shared" si="1"/>
        <v>6114.09</v>
      </c>
      <c r="J24" s="46">
        <v>1777</v>
      </c>
      <c r="K24" s="46">
        <v>2030</v>
      </c>
      <c r="L24" s="45">
        <f t="shared" si="2"/>
        <v>269.05999999999995</v>
      </c>
      <c r="M24" s="45">
        <v>0</v>
      </c>
      <c r="N24" s="45">
        <v>47.62</v>
      </c>
      <c r="O24" s="41">
        <f t="shared" si="3"/>
        <v>2085.65</v>
      </c>
      <c r="P24" s="41">
        <f t="shared" si="4"/>
        <v>5892.65</v>
      </c>
      <c r="Q24" s="41">
        <f t="shared" si="5"/>
        <v>11768.65</v>
      </c>
      <c r="R24" s="43"/>
    </row>
    <row r="25" spans="1:18" ht="25.5" customHeight="1">
      <c r="A25" s="13">
        <f t="shared" si="0"/>
        <v>15</v>
      </c>
      <c r="B25" s="136" t="s">
        <v>16</v>
      </c>
      <c r="C25" s="136"/>
      <c r="D25" s="136"/>
      <c r="E25" s="39">
        <v>3661</v>
      </c>
      <c r="F25" s="41">
        <v>1281</v>
      </c>
      <c r="G25" s="41">
        <v>1254.17</v>
      </c>
      <c r="H25" s="41">
        <v>1254.17</v>
      </c>
      <c r="I25" s="16">
        <f t="shared" si="1"/>
        <v>3789.34</v>
      </c>
      <c r="J25" s="46">
        <v>1263</v>
      </c>
      <c r="K25" s="46">
        <v>1252</v>
      </c>
      <c r="L25" s="45">
        <f t="shared" si="2"/>
        <v>20.170000000000073</v>
      </c>
      <c r="M25" s="45">
        <v>167.24</v>
      </c>
      <c r="N25" s="45">
        <v>29.3</v>
      </c>
      <c r="O25" s="41">
        <f t="shared" si="3"/>
        <v>1450.71</v>
      </c>
      <c r="P25" s="41">
        <f t="shared" si="4"/>
        <v>3965.71</v>
      </c>
      <c r="Q25" s="41">
        <f t="shared" si="5"/>
        <v>7626.71</v>
      </c>
      <c r="R25" s="43"/>
    </row>
    <row r="26" spans="1:18" ht="25.5" customHeight="1">
      <c r="A26" s="13">
        <f t="shared" si="0"/>
        <v>16</v>
      </c>
      <c r="B26" s="136" t="s">
        <v>17</v>
      </c>
      <c r="C26" s="136"/>
      <c r="D26" s="136"/>
      <c r="E26" s="39">
        <v>3657</v>
      </c>
      <c r="F26" s="41">
        <v>1281</v>
      </c>
      <c r="G26" s="41">
        <v>1254.17</v>
      </c>
      <c r="H26" s="41">
        <v>1254.17</v>
      </c>
      <c r="I26" s="16">
        <f t="shared" si="1"/>
        <v>3789.34</v>
      </c>
      <c r="J26" s="46">
        <v>1280</v>
      </c>
      <c r="K26" s="46">
        <v>1248</v>
      </c>
      <c r="L26" s="45">
        <f t="shared" si="2"/>
        <v>7.170000000000073</v>
      </c>
      <c r="M26" s="45">
        <v>167.24</v>
      </c>
      <c r="N26" s="45">
        <v>29.3</v>
      </c>
      <c r="O26" s="41">
        <f t="shared" si="3"/>
        <v>1450.71</v>
      </c>
      <c r="P26" s="41">
        <f t="shared" si="4"/>
        <v>3978.71</v>
      </c>
      <c r="Q26" s="41">
        <f t="shared" si="5"/>
        <v>7635.71</v>
      </c>
      <c r="R26" s="43"/>
    </row>
    <row r="27" spans="1:18" ht="25.5" customHeight="1">
      <c r="A27" s="13">
        <f t="shared" si="0"/>
        <v>17</v>
      </c>
      <c r="B27" s="136" t="s">
        <v>18</v>
      </c>
      <c r="C27" s="136"/>
      <c r="D27" s="136"/>
      <c r="E27" s="39">
        <v>3464</v>
      </c>
      <c r="F27" s="41">
        <v>1281</v>
      </c>
      <c r="G27" s="41">
        <v>1254.17</v>
      </c>
      <c r="H27" s="41">
        <v>1254.17</v>
      </c>
      <c r="I27" s="16">
        <f t="shared" si="1"/>
        <v>3789.34</v>
      </c>
      <c r="J27" s="46">
        <v>1269</v>
      </c>
      <c r="K27" s="46">
        <v>1244</v>
      </c>
      <c r="L27" s="45">
        <f t="shared" si="2"/>
        <v>22.170000000000073</v>
      </c>
      <c r="M27" s="45">
        <v>167.24</v>
      </c>
      <c r="N27" s="45">
        <v>29.3</v>
      </c>
      <c r="O27" s="41">
        <f t="shared" si="3"/>
        <v>1450.71</v>
      </c>
      <c r="P27" s="41">
        <f t="shared" si="4"/>
        <v>3963.71</v>
      </c>
      <c r="Q27" s="41">
        <f t="shared" si="5"/>
        <v>7427.71</v>
      </c>
      <c r="R27" s="43"/>
    </row>
    <row r="28" spans="1:18" ht="25.5" customHeight="1">
      <c r="A28" s="13">
        <f t="shared" si="0"/>
        <v>18</v>
      </c>
      <c r="B28" s="136" t="s">
        <v>19</v>
      </c>
      <c r="C28" s="136"/>
      <c r="D28" s="136"/>
      <c r="E28" s="39">
        <v>3669</v>
      </c>
      <c r="F28" s="41">
        <v>1281</v>
      </c>
      <c r="G28" s="41">
        <v>1254.17</v>
      </c>
      <c r="H28" s="41">
        <v>1254.17</v>
      </c>
      <c r="I28" s="16">
        <f t="shared" si="1"/>
        <v>3789.34</v>
      </c>
      <c r="J28" s="46">
        <v>1280</v>
      </c>
      <c r="K28" s="46">
        <v>1242</v>
      </c>
      <c r="L28" s="45">
        <f t="shared" si="2"/>
        <v>13.170000000000073</v>
      </c>
      <c r="M28" s="45">
        <v>167.24</v>
      </c>
      <c r="N28" s="45">
        <v>29.3</v>
      </c>
      <c r="O28" s="41">
        <f t="shared" si="3"/>
        <v>1450.71</v>
      </c>
      <c r="P28" s="41">
        <f t="shared" si="4"/>
        <v>3972.71</v>
      </c>
      <c r="Q28" s="41">
        <f t="shared" si="5"/>
        <v>7641.71</v>
      </c>
      <c r="R28" s="43"/>
    </row>
    <row r="29" spans="1:18" ht="25.5" customHeight="1">
      <c r="A29" s="13">
        <f t="shared" si="0"/>
        <v>19</v>
      </c>
      <c r="B29" s="136" t="s">
        <v>20</v>
      </c>
      <c r="C29" s="136"/>
      <c r="D29" s="136"/>
      <c r="E29" s="39">
        <v>3465</v>
      </c>
      <c r="F29" s="41">
        <v>1281</v>
      </c>
      <c r="G29" s="41">
        <v>1254.17</v>
      </c>
      <c r="H29" s="41">
        <v>1254.17</v>
      </c>
      <c r="I29" s="16">
        <f t="shared" si="1"/>
        <v>3789.34</v>
      </c>
      <c r="J29" s="46">
        <v>1278</v>
      </c>
      <c r="K29" s="46">
        <v>1251</v>
      </c>
      <c r="L29" s="45">
        <f t="shared" si="2"/>
        <v>6.170000000000073</v>
      </c>
      <c r="M29" s="45">
        <v>167.24</v>
      </c>
      <c r="N29" s="45">
        <v>29.3</v>
      </c>
      <c r="O29" s="41">
        <f t="shared" si="3"/>
        <v>1450.71</v>
      </c>
      <c r="P29" s="41">
        <f t="shared" si="4"/>
        <v>3979.71</v>
      </c>
      <c r="Q29" s="41">
        <f t="shared" si="5"/>
        <v>7444.71</v>
      </c>
      <c r="R29" s="43"/>
    </row>
    <row r="30" spans="1:18" ht="25.5" customHeight="1">
      <c r="A30" s="13">
        <f t="shared" si="0"/>
        <v>20</v>
      </c>
      <c r="B30" s="136" t="s">
        <v>21</v>
      </c>
      <c r="C30" s="136"/>
      <c r="D30" s="136"/>
      <c r="E30" s="39">
        <v>3458</v>
      </c>
      <c r="F30" s="41">
        <v>1281</v>
      </c>
      <c r="G30" s="41">
        <v>1254.17</v>
      </c>
      <c r="H30" s="41">
        <v>1254.17</v>
      </c>
      <c r="I30" s="16">
        <f t="shared" si="1"/>
        <v>3789.34</v>
      </c>
      <c r="J30" s="46">
        <v>1267</v>
      </c>
      <c r="K30" s="46">
        <v>1140</v>
      </c>
      <c r="L30" s="45">
        <f t="shared" si="2"/>
        <v>128.17000000000007</v>
      </c>
      <c r="M30" s="45">
        <v>0</v>
      </c>
      <c r="N30" s="45">
        <v>29.3</v>
      </c>
      <c r="O30" s="41">
        <f t="shared" si="3"/>
        <v>1283.47</v>
      </c>
      <c r="P30" s="41">
        <f t="shared" si="4"/>
        <v>3690.4700000000003</v>
      </c>
      <c r="Q30" s="41">
        <f t="shared" si="5"/>
        <v>7148.47</v>
      </c>
      <c r="R30" s="43"/>
    </row>
    <row r="31" spans="1:18" ht="25.5" customHeight="1">
      <c r="A31" s="13">
        <f t="shared" si="0"/>
        <v>21</v>
      </c>
      <c r="B31" s="136" t="s">
        <v>22</v>
      </c>
      <c r="C31" s="136"/>
      <c r="D31" s="136"/>
      <c r="E31" s="39">
        <v>3453</v>
      </c>
      <c r="F31" s="41">
        <v>1281</v>
      </c>
      <c r="G31" s="41">
        <v>1254.17</v>
      </c>
      <c r="H31" s="41">
        <v>1254.17</v>
      </c>
      <c r="I31" s="16">
        <f t="shared" si="1"/>
        <v>3789.34</v>
      </c>
      <c r="J31" s="46">
        <v>1234</v>
      </c>
      <c r="K31" s="46">
        <v>1243</v>
      </c>
      <c r="L31" s="45">
        <f t="shared" si="2"/>
        <v>58.17000000000007</v>
      </c>
      <c r="M31" s="45">
        <v>0</v>
      </c>
      <c r="N31" s="45">
        <v>29.3</v>
      </c>
      <c r="O31" s="41">
        <f t="shared" si="3"/>
        <v>1283.47</v>
      </c>
      <c r="P31" s="41">
        <f t="shared" si="4"/>
        <v>3760.4700000000003</v>
      </c>
      <c r="Q31" s="41">
        <f t="shared" si="5"/>
        <v>7213.47</v>
      </c>
      <c r="R31" s="43"/>
    </row>
    <row r="32" spans="1:18" ht="37.5" customHeight="1">
      <c r="A32" s="13">
        <f t="shared" si="0"/>
        <v>22</v>
      </c>
      <c r="B32" s="136" t="s">
        <v>38</v>
      </c>
      <c r="C32" s="136"/>
      <c r="D32" s="136"/>
      <c r="E32" s="39">
        <v>5263.15</v>
      </c>
      <c r="F32" s="41">
        <v>2081.63</v>
      </c>
      <c r="G32" s="41">
        <v>2038.03</v>
      </c>
      <c r="H32" s="41">
        <v>2038.03</v>
      </c>
      <c r="I32" s="16">
        <f t="shared" si="1"/>
        <v>6157.69</v>
      </c>
      <c r="J32" s="46">
        <v>0</v>
      </c>
      <c r="K32" s="44">
        <v>1997.43</v>
      </c>
      <c r="L32" s="45">
        <f t="shared" si="2"/>
        <v>2122.2299999999996</v>
      </c>
      <c r="M32" s="45">
        <v>0</v>
      </c>
      <c r="N32" s="45">
        <v>47.62</v>
      </c>
      <c r="O32" s="41">
        <f t="shared" si="3"/>
        <v>2085.65</v>
      </c>
      <c r="P32" s="41">
        <f t="shared" si="4"/>
        <v>4083.08</v>
      </c>
      <c r="Q32" s="41">
        <f t="shared" si="5"/>
        <v>9346.23</v>
      </c>
      <c r="R32" s="43"/>
    </row>
    <row r="33" spans="1:18" ht="44.25" customHeight="1">
      <c r="A33" s="13">
        <f t="shared" si="0"/>
        <v>23</v>
      </c>
      <c r="B33" s="136" t="s">
        <v>39</v>
      </c>
      <c r="C33" s="136"/>
      <c r="D33" s="136"/>
      <c r="E33" s="39">
        <v>3506.85</v>
      </c>
      <c r="F33" s="41">
        <v>1281</v>
      </c>
      <c r="G33" s="41">
        <v>1254.17</v>
      </c>
      <c r="H33" s="41">
        <v>1254.17</v>
      </c>
      <c r="I33" s="16">
        <f t="shared" si="1"/>
        <v>3789.34</v>
      </c>
      <c r="J33" s="46">
        <v>0</v>
      </c>
      <c r="K33" s="44">
        <v>1213.57</v>
      </c>
      <c r="L33" s="45">
        <f t="shared" si="2"/>
        <v>1321.6000000000001</v>
      </c>
      <c r="M33" s="45">
        <v>0</v>
      </c>
      <c r="N33" s="45">
        <v>29.3</v>
      </c>
      <c r="O33" s="41">
        <f t="shared" si="3"/>
        <v>1283.47</v>
      </c>
      <c r="P33" s="41">
        <f t="shared" si="4"/>
        <v>2497.04</v>
      </c>
      <c r="Q33" s="41">
        <f t="shared" si="5"/>
        <v>6003.889999999999</v>
      </c>
      <c r="R33" s="43"/>
    </row>
    <row r="34" spans="1:18" ht="25.5" customHeight="1">
      <c r="A34" s="13">
        <f t="shared" si="0"/>
        <v>24</v>
      </c>
      <c r="B34" s="136" t="s">
        <v>40</v>
      </c>
      <c r="C34" s="136"/>
      <c r="D34" s="136"/>
      <c r="E34" s="39">
        <v>3677.82</v>
      </c>
      <c r="F34" s="41">
        <v>1281</v>
      </c>
      <c r="G34" s="41">
        <v>1254.17</v>
      </c>
      <c r="H34" s="41">
        <v>1254.17</v>
      </c>
      <c r="I34" s="16">
        <f t="shared" si="1"/>
        <v>3789.34</v>
      </c>
      <c r="J34" s="44">
        <v>1281</v>
      </c>
      <c r="K34" s="44">
        <v>1254.17</v>
      </c>
      <c r="L34" s="45">
        <f t="shared" si="2"/>
        <v>0</v>
      </c>
      <c r="M34" s="45">
        <v>167.24</v>
      </c>
      <c r="N34" s="45">
        <v>29.3</v>
      </c>
      <c r="O34" s="41">
        <f t="shared" si="3"/>
        <v>1450.71</v>
      </c>
      <c r="P34" s="41">
        <f t="shared" si="4"/>
        <v>3985.88</v>
      </c>
      <c r="Q34" s="41">
        <f t="shared" si="5"/>
        <v>7663.700000000001</v>
      </c>
      <c r="R34" s="43"/>
    </row>
    <row r="35" spans="1:18" ht="25.5" customHeight="1">
      <c r="A35" s="13">
        <f t="shared" si="0"/>
        <v>25</v>
      </c>
      <c r="B35" s="136" t="s">
        <v>41</v>
      </c>
      <c r="C35" s="136"/>
      <c r="D35" s="136"/>
      <c r="E35" s="39">
        <v>5951.18</v>
      </c>
      <c r="F35" s="41">
        <v>2081.63</v>
      </c>
      <c r="G35" s="41">
        <v>2038.03</v>
      </c>
      <c r="H35" s="41">
        <v>2038.03</v>
      </c>
      <c r="I35" s="16">
        <f t="shared" si="1"/>
        <v>6157.69</v>
      </c>
      <c r="J35" s="46">
        <v>2080</v>
      </c>
      <c r="K35" s="44">
        <v>2021.23</v>
      </c>
      <c r="L35" s="45">
        <f t="shared" si="2"/>
        <v>18.430000000000064</v>
      </c>
      <c r="M35" s="45">
        <v>271.76</v>
      </c>
      <c r="N35" s="45">
        <v>47.62</v>
      </c>
      <c r="O35" s="41">
        <f t="shared" si="3"/>
        <v>2357.41</v>
      </c>
      <c r="P35" s="41">
        <f t="shared" si="4"/>
        <v>6458.639999999999</v>
      </c>
      <c r="Q35" s="41">
        <f t="shared" si="5"/>
        <v>12409.82</v>
      </c>
      <c r="R35" s="43"/>
    </row>
    <row r="36" spans="1:18" ht="35.25" customHeight="1">
      <c r="A36" s="13">
        <f t="shared" si="0"/>
        <v>26</v>
      </c>
      <c r="B36" s="136" t="s">
        <v>23</v>
      </c>
      <c r="C36" s="136"/>
      <c r="D36" s="136"/>
      <c r="E36" s="39">
        <v>5980</v>
      </c>
      <c r="F36" s="41">
        <v>2081.63</v>
      </c>
      <c r="G36" s="41">
        <v>2038.03</v>
      </c>
      <c r="H36" s="41">
        <v>2038.03</v>
      </c>
      <c r="I36" s="16">
        <f t="shared" si="1"/>
        <v>6157.69</v>
      </c>
      <c r="J36" s="46">
        <v>2067</v>
      </c>
      <c r="K36" s="46">
        <v>2027</v>
      </c>
      <c r="L36" s="45">
        <f t="shared" si="2"/>
        <v>25.659999999999854</v>
      </c>
      <c r="M36" s="45">
        <v>271.76</v>
      </c>
      <c r="N36" s="45">
        <v>47.62</v>
      </c>
      <c r="O36" s="41">
        <f t="shared" si="3"/>
        <v>2357.41</v>
      </c>
      <c r="P36" s="41">
        <f t="shared" si="4"/>
        <v>6451.41</v>
      </c>
      <c r="Q36" s="41">
        <f t="shared" si="5"/>
        <v>12431.41</v>
      </c>
      <c r="R36" s="43"/>
    </row>
    <row r="37" spans="1:18" s="8" customFormat="1" ht="25.5" customHeight="1">
      <c r="A37" s="17">
        <f t="shared" si="0"/>
        <v>27</v>
      </c>
      <c r="B37" s="137" t="s">
        <v>24</v>
      </c>
      <c r="C37" s="137"/>
      <c r="D37" s="137"/>
      <c r="E37" s="39">
        <v>2728.8</v>
      </c>
      <c r="F37" s="41">
        <v>1254.17</v>
      </c>
      <c r="G37" s="41">
        <v>1254.17</v>
      </c>
      <c r="H37" s="41">
        <v>1254.17</v>
      </c>
      <c r="I37" s="16">
        <f t="shared" si="1"/>
        <v>3762.51</v>
      </c>
      <c r="J37" s="46">
        <v>1229.8</v>
      </c>
      <c r="K37" s="46">
        <v>1233.2</v>
      </c>
      <c r="L37" s="45">
        <f t="shared" si="2"/>
        <v>45.340000000000146</v>
      </c>
      <c r="M37" s="45">
        <v>0</v>
      </c>
      <c r="N37" s="45">
        <v>29.3</v>
      </c>
      <c r="O37" s="41">
        <f t="shared" si="3"/>
        <v>1283.47</v>
      </c>
      <c r="P37" s="41">
        <f t="shared" si="4"/>
        <v>3746.4700000000003</v>
      </c>
      <c r="Q37" s="41">
        <f t="shared" si="5"/>
        <v>6475.27</v>
      </c>
      <c r="R37" s="43"/>
    </row>
    <row r="38" spans="1:18" s="8" customFormat="1" ht="25.5" customHeight="1">
      <c r="A38" s="17">
        <f t="shared" si="0"/>
        <v>28</v>
      </c>
      <c r="B38" s="137" t="s">
        <v>25</v>
      </c>
      <c r="C38" s="137"/>
      <c r="D38" s="137"/>
      <c r="E38" s="39">
        <v>1750.6</v>
      </c>
      <c r="F38" s="41">
        <v>1281</v>
      </c>
      <c r="G38" s="41">
        <v>1254.17</v>
      </c>
      <c r="H38" s="41">
        <v>1254.17</v>
      </c>
      <c r="I38" s="16">
        <f t="shared" si="1"/>
        <v>3789.34</v>
      </c>
      <c r="J38" s="46">
        <v>1191.8</v>
      </c>
      <c r="K38" s="46">
        <v>1215</v>
      </c>
      <c r="L38" s="45">
        <f t="shared" si="2"/>
        <v>128.37000000000012</v>
      </c>
      <c r="M38" s="45">
        <v>0</v>
      </c>
      <c r="N38" s="45">
        <v>29.3</v>
      </c>
      <c r="O38" s="41">
        <f t="shared" si="3"/>
        <v>1283.47</v>
      </c>
      <c r="P38" s="41">
        <f t="shared" si="4"/>
        <v>3690.2700000000004</v>
      </c>
      <c r="Q38" s="41">
        <f t="shared" si="5"/>
        <v>5440.870000000001</v>
      </c>
      <c r="R38" s="43"/>
    </row>
    <row r="39" spans="1:18" s="8" customFormat="1" ht="36.75" customHeight="1">
      <c r="A39" s="17">
        <f t="shared" si="0"/>
        <v>29</v>
      </c>
      <c r="B39" s="137" t="s">
        <v>42</v>
      </c>
      <c r="C39" s="137"/>
      <c r="D39" s="137"/>
      <c r="E39" s="39">
        <v>3403</v>
      </c>
      <c r="F39" s="41">
        <v>1254.17</v>
      </c>
      <c r="G39" s="41">
        <v>1254.17</v>
      </c>
      <c r="H39" s="41">
        <v>1254.17</v>
      </c>
      <c r="I39" s="16">
        <f t="shared" si="1"/>
        <v>3762.51</v>
      </c>
      <c r="J39" s="46">
        <v>1239</v>
      </c>
      <c r="K39" s="46">
        <v>1247</v>
      </c>
      <c r="L39" s="45">
        <f t="shared" si="2"/>
        <v>22.340000000000146</v>
      </c>
      <c r="M39" s="45">
        <v>167.24</v>
      </c>
      <c r="N39" s="45">
        <v>29.3</v>
      </c>
      <c r="O39" s="41">
        <f t="shared" si="3"/>
        <v>1450.71</v>
      </c>
      <c r="P39" s="41">
        <f t="shared" si="4"/>
        <v>3936.71</v>
      </c>
      <c r="Q39" s="41">
        <f t="shared" si="5"/>
        <v>7339.71</v>
      </c>
      <c r="R39" s="43"/>
    </row>
    <row r="40" spans="1:18" ht="25.5" customHeight="1">
      <c r="A40" s="17">
        <f t="shared" si="0"/>
        <v>30</v>
      </c>
      <c r="B40" s="136" t="s">
        <v>26</v>
      </c>
      <c r="C40" s="136"/>
      <c r="D40" s="136"/>
      <c r="E40" s="39">
        <v>4597</v>
      </c>
      <c r="F40" s="41">
        <v>1601.26</v>
      </c>
      <c r="G40" s="41">
        <v>1567.72</v>
      </c>
      <c r="H40" s="41">
        <v>1567.72</v>
      </c>
      <c r="I40" s="16">
        <f t="shared" si="1"/>
        <v>4736.7</v>
      </c>
      <c r="J40" s="46">
        <v>1601</v>
      </c>
      <c r="K40" s="46">
        <v>1562</v>
      </c>
      <c r="L40" s="45">
        <f t="shared" si="2"/>
        <v>5.980000000000018</v>
      </c>
      <c r="M40" s="45">
        <v>209.04</v>
      </c>
      <c r="N40" s="45">
        <v>36.63</v>
      </c>
      <c r="O40" s="41">
        <f t="shared" si="3"/>
        <v>1813.39</v>
      </c>
      <c r="P40" s="41">
        <f t="shared" si="4"/>
        <v>4976.39</v>
      </c>
      <c r="Q40" s="41">
        <f t="shared" si="5"/>
        <v>9573.39</v>
      </c>
      <c r="R40" s="43"/>
    </row>
    <row r="41" spans="1:18" ht="25.5" customHeight="1">
      <c r="A41" s="13">
        <f t="shared" si="0"/>
        <v>31</v>
      </c>
      <c r="B41" s="136" t="s">
        <v>27</v>
      </c>
      <c r="C41" s="136"/>
      <c r="D41" s="136"/>
      <c r="E41" s="39">
        <v>4361</v>
      </c>
      <c r="F41" s="41">
        <v>1601.26</v>
      </c>
      <c r="G41" s="41">
        <v>1567.72</v>
      </c>
      <c r="H41" s="41">
        <v>1567.72</v>
      </c>
      <c r="I41" s="16">
        <f t="shared" si="1"/>
        <v>4736.7</v>
      </c>
      <c r="J41" s="46">
        <v>1591</v>
      </c>
      <c r="K41" s="46">
        <v>1564</v>
      </c>
      <c r="L41" s="45">
        <f t="shared" si="2"/>
        <v>13.980000000000018</v>
      </c>
      <c r="M41" s="45">
        <v>209.04</v>
      </c>
      <c r="N41" s="45">
        <v>36.63</v>
      </c>
      <c r="O41" s="41">
        <f t="shared" si="3"/>
        <v>1813.39</v>
      </c>
      <c r="P41" s="41">
        <f t="shared" si="4"/>
        <v>4968.39</v>
      </c>
      <c r="Q41" s="41">
        <f t="shared" si="5"/>
        <v>9329.39</v>
      </c>
      <c r="R41" s="43"/>
    </row>
    <row r="42" spans="1:18" ht="25.5" customHeight="1">
      <c r="A42" s="13">
        <f t="shared" si="0"/>
        <v>32</v>
      </c>
      <c r="B42" s="136" t="s">
        <v>28</v>
      </c>
      <c r="C42" s="136"/>
      <c r="D42" s="136"/>
      <c r="E42" s="39">
        <v>4604</v>
      </c>
      <c r="F42" s="41">
        <v>1601.26</v>
      </c>
      <c r="G42" s="41">
        <v>1567.72</v>
      </c>
      <c r="H42" s="41">
        <v>1567.72</v>
      </c>
      <c r="I42" s="16">
        <f t="shared" si="1"/>
        <v>4736.7</v>
      </c>
      <c r="J42" s="46">
        <v>1597</v>
      </c>
      <c r="K42" s="46">
        <v>1562.6</v>
      </c>
      <c r="L42" s="45">
        <f t="shared" si="2"/>
        <v>9.38000000000011</v>
      </c>
      <c r="M42" s="45">
        <v>209.04</v>
      </c>
      <c r="N42" s="45">
        <v>36.63</v>
      </c>
      <c r="O42" s="41">
        <f t="shared" si="3"/>
        <v>1813.39</v>
      </c>
      <c r="P42" s="41">
        <f t="shared" si="4"/>
        <v>4972.99</v>
      </c>
      <c r="Q42" s="41">
        <f t="shared" si="5"/>
        <v>9576.99</v>
      </c>
      <c r="R42" s="43"/>
    </row>
    <row r="43" spans="1:18" ht="25.5" customHeight="1">
      <c r="A43" s="13">
        <f t="shared" si="0"/>
        <v>33</v>
      </c>
      <c r="B43" s="136" t="s">
        <v>29</v>
      </c>
      <c r="C43" s="136"/>
      <c r="D43" s="136"/>
      <c r="E43" s="39">
        <v>4306</v>
      </c>
      <c r="F43" s="41">
        <v>1601.26</v>
      </c>
      <c r="G43" s="41">
        <v>1567.72</v>
      </c>
      <c r="H43" s="41">
        <v>1567.72</v>
      </c>
      <c r="I43" s="16">
        <f t="shared" si="1"/>
        <v>4736.7</v>
      </c>
      <c r="J43" s="46">
        <v>1584</v>
      </c>
      <c r="K43" s="46">
        <v>1557</v>
      </c>
      <c r="L43" s="45">
        <f t="shared" si="2"/>
        <v>27.980000000000018</v>
      </c>
      <c r="M43" s="45">
        <v>0</v>
      </c>
      <c r="N43" s="45"/>
      <c r="O43" s="41"/>
      <c r="P43" s="41">
        <f t="shared" si="4"/>
        <v>3141</v>
      </c>
      <c r="Q43" s="41">
        <f t="shared" si="5"/>
        <v>7447</v>
      </c>
      <c r="R43" s="43"/>
    </row>
    <row r="44" spans="1:18" ht="25.5" customHeight="1">
      <c r="A44" s="13">
        <f t="shared" si="0"/>
        <v>34</v>
      </c>
      <c r="B44" s="136" t="s">
        <v>30</v>
      </c>
      <c r="C44" s="136"/>
      <c r="D44" s="136"/>
      <c r="E44" s="39">
        <v>4584</v>
      </c>
      <c r="F44" s="41">
        <v>1601.26</v>
      </c>
      <c r="G44" s="41">
        <v>1567.72</v>
      </c>
      <c r="H44" s="41">
        <v>1567.72</v>
      </c>
      <c r="I44" s="16">
        <f t="shared" si="1"/>
        <v>4736.7</v>
      </c>
      <c r="J44" s="46">
        <v>1601</v>
      </c>
      <c r="K44" s="46">
        <v>1565</v>
      </c>
      <c r="L44" s="45">
        <f t="shared" si="2"/>
        <v>2.980000000000018</v>
      </c>
      <c r="M44" s="45">
        <v>209.04</v>
      </c>
      <c r="N44" s="45">
        <v>36.63</v>
      </c>
      <c r="O44" s="41">
        <f t="shared" si="3"/>
        <v>1813.39</v>
      </c>
      <c r="P44" s="41">
        <f t="shared" si="4"/>
        <v>4979.39</v>
      </c>
      <c r="Q44" s="41">
        <f t="shared" si="5"/>
        <v>9563.39</v>
      </c>
      <c r="R44" s="43"/>
    </row>
    <row r="45" spans="1:18" ht="25.5" customHeight="1">
      <c r="A45" s="13">
        <f t="shared" si="0"/>
        <v>35</v>
      </c>
      <c r="B45" s="136" t="s">
        <v>31</v>
      </c>
      <c r="C45" s="136"/>
      <c r="D45" s="136"/>
      <c r="E45" s="39">
        <v>4586</v>
      </c>
      <c r="F45" s="41">
        <v>1601.26</v>
      </c>
      <c r="G45" s="41">
        <v>1567.72</v>
      </c>
      <c r="H45" s="41">
        <v>1567.72</v>
      </c>
      <c r="I45" s="16">
        <f t="shared" si="1"/>
        <v>4736.7</v>
      </c>
      <c r="J45" s="46">
        <v>1601</v>
      </c>
      <c r="K45" s="46">
        <v>1549</v>
      </c>
      <c r="L45" s="45">
        <f t="shared" si="2"/>
        <v>18.980000000000018</v>
      </c>
      <c r="M45" s="45">
        <v>209.04</v>
      </c>
      <c r="N45" s="45">
        <v>36.63</v>
      </c>
      <c r="O45" s="41">
        <f t="shared" si="3"/>
        <v>1813.39</v>
      </c>
      <c r="P45" s="41">
        <f t="shared" si="4"/>
        <v>4963.39</v>
      </c>
      <c r="Q45" s="41">
        <f t="shared" si="5"/>
        <v>9549.39</v>
      </c>
      <c r="R45" s="43"/>
    </row>
    <row r="46" spans="1:18" ht="25.5" customHeight="1">
      <c r="A46" s="13">
        <f t="shared" si="0"/>
        <v>36</v>
      </c>
      <c r="B46" s="136" t="s">
        <v>32</v>
      </c>
      <c r="C46" s="136"/>
      <c r="D46" s="136"/>
      <c r="E46" s="39">
        <v>4578</v>
      </c>
      <c r="F46" s="41">
        <v>1601.26</v>
      </c>
      <c r="G46" s="41">
        <v>1567.72</v>
      </c>
      <c r="H46" s="41">
        <v>1567.72</v>
      </c>
      <c r="I46" s="16">
        <f t="shared" si="1"/>
        <v>4736.7</v>
      </c>
      <c r="J46" s="46">
        <v>1601</v>
      </c>
      <c r="K46" s="46">
        <v>1559</v>
      </c>
      <c r="L46" s="45">
        <f t="shared" si="2"/>
        <v>8.980000000000018</v>
      </c>
      <c r="M46" s="45">
        <v>209.04</v>
      </c>
      <c r="N46" s="45">
        <v>36.63</v>
      </c>
      <c r="O46" s="41">
        <f t="shared" si="3"/>
        <v>1813.39</v>
      </c>
      <c r="P46" s="41">
        <f t="shared" si="4"/>
        <v>4973.39</v>
      </c>
      <c r="Q46" s="41">
        <f t="shared" si="5"/>
        <v>9551.39</v>
      </c>
      <c r="R46" s="43"/>
    </row>
    <row r="47" spans="1:18" ht="25.5" customHeight="1">
      <c r="A47" s="13">
        <f t="shared" si="0"/>
        <v>37</v>
      </c>
      <c r="B47" s="136" t="s">
        <v>33</v>
      </c>
      <c r="C47" s="136"/>
      <c r="D47" s="136"/>
      <c r="E47" s="39">
        <v>4582</v>
      </c>
      <c r="F47" s="41">
        <v>1601.26</v>
      </c>
      <c r="G47" s="41">
        <v>1567.72</v>
      </c>
      <c r="H47" s="41">
        <v>1567.72</v>
      </c>
      <c r="I47" s="16">
        <f t="shared" si="1"/>
        <v>4736.7</v>
      </c>
      <c r="J47" s="46">
        <v>1598</v>
      </c>
      <c r="K47" s="46">
        <v>1560</v>
      </c>
      <c r="L47" s="45">
        <f t="shared" si="2"/>
        <v>10.980000000000018</v>
      </c>
      <c r="M47" s="45">
        <v>209.04</v>
      </c>
      <c r="N47" s="45">
        <v>36.63</v>
      </c>
      <c r="O47" s="41">
        <f t="shared" si="3"/>
        <v>1813.39</v>
      </c>
      <c r="P47" s="41">
        <f t="shared" si="4"/>
        <v>4971.39</v>
      </c>
      <c r="Q47" s="41">
        <f t="shared" si="5"/>
        <v>9553.39</v>
      </c>
      <c r="R47" s="43"/>
    </row>
    <row r="48" spans="1:18" ht="25.5" customHeight="1">
      <c r="A48" s="13">
        <f t="shared" si="0"/>
        <v>38</v>
      </c>
      <c r="B48" s="136" t="s">
        <v>34</v>
      </c>
      <c r="C48" s="136"/>
      <c r="D48" s="136"/>
      <c r="E48" s="39">
        <v>4779</v>
      </c>
      <c r="F48" s="41">
        <v>1881.26</v>
      </c>
      <c r="G48" s="41">
        <v>1881.26</v>
      </c>
      <c r="H48" s="41">
        <v>1881.26</v>
      </c>
      <c r="I48" s="16">
        <f t="shared" si="1"/>
        <v>5643.78</v>
      </c>
      <c r="J48" s="46">
        <v>1863</v>
      </c>
      <c r="K48" s="46">
        <v>1728</v>
      </c>
      <c r="L48" s="45">
        <f t="shared" si="2"/>
        <v>171.51999999999998</v>
      </c>
      <c r="M48" s="45">
        <v>0</v>
      </c>
      <c r="N48" s="45">
        <v>43.95</v>
      </c>
      <c r="O48" s="41">
        <f t="shared" si="3"/>
        <v>1925.21</v>
      </c>
      <c r="P48" s="41">
        <f t="shared" si="4"/>
        <v>5516.21</v>
      </c>
      <c r="Q48" s="41">
        <f t="shared" si="5"/>
        <v>10295.21</v>
      </c>
      <c r="R48" s="43"/>
    </row>
    <row r="49" spans="1:18" ht="25.5" customHeight="1">
      <c r="A49" s="13">
        <f t="shared" si="0"/>
        <v>39</v>
      </c>
      <c r="B49" s="136" t="s">
        <v>35</v>
      </c>
      <c r="C49" s="136"/>
      <c r="D49" s="136"/>
      <c r="E49" s="39">
        <v>5510</v>
      </c>
      <c r="F49" s="41">
        <v>1921.51</v>
      </c>
      <c r="G49" s="41">
        <v>1881.26</v>
      </c>
      <c r="H49" s="41">
        <v>1881.26</v>
      </c>
      <c r="I49" s="16">
        <f t="shared" si="1"/>
        <v>5684.03</v>
      </c>
      <c r="J49" s="46">
        <v>1908</v>
      </c>
      <c r="K49" s="46">
        <v>1869</v>
      </c>
      <c r="L49" s="45">
        <f t="shared" si="2"/>
        <v>25.769999999999982</v>
      </c>
      <c r="M49" s="45">
        <v>250.85</v>
      </c>
      <c r="N49" s="45">
        <v>43.95</v>
      </c>
      <c r="O49" s="41">
        <f t="shared" si="3"/>
        <v>2176.06</v>
      </c>
      <c r="P49" s="41">
        <f t="shared" si="4"/>
        <v>5953.0599999999995</v>
      </c>
      <c r="Q49" s="41">
        <f t="shared" si="5"/>
        <v>11463.06</v>
      </c>
      <c r="R49" s="43"/>
    </row>
    <row r="50" spans="1:18" ht="25.5" customHeight="1">
      <c r="A50" s="13">
        <f t="shared" si="0"/>
        <v>40</v>
      </c>
      <c r="B50" s="136" t="s">
        <v>36</v>
      </c>
      <c r="C50" s="136"/>
      <c r="D50" s="136"/>
      <c r="E50" s="39">
        <v>5514</v>
      </c>
      <c r="F50" s="41">
        <v>1921.51</v>
      </c>
      <c r="G50" s="41">
        <v>1881.26</v>
      </c>
      <c r="H50" s="41">
        <v>1881.26</v>
      </c>
      <c r="I50" s="16">
        <f t="shared" si="1"/>
        <v>5684.03</v>
      </c>
      <c r="J50" s="46">
        <v>1906</v>
      </c>
      <c r="K50" s="46">
        <v>1869</v>
      </c>
      <c r="L50" s="45">
        <f t="shared" si="2"/>
        <v>27.769999999999982</v>
      </c>
      <c r="M50" s="45">
        <v>250.85</v>
      </c>
      <c r="N50" s="45">
        <v>43.95</v>
      </c>
      <c r="O50" s="41">
        <f t="shared" si="3"/>
        <v>2176.06</v>
      </c>
      <c r="P50" s="41">
        <f t="shared" si="4"/>
        <v>5951.0599999999995</v>
      </c>
      <c r="Q50" s="41">
        <f t="shared" si="5"/>
        <v>11465.06</v>
      </c>
      <c r="R50" s="43"/>
    </row>
    <row r="51" spans="1:18" ht="25.5" customHeight="1">
      <c r="A51" s="13">
        <f t="shared" si="0"/>
        <v>41</v>
      </c>
      <c r="B51" s="136" t="s">
        <v>52</v>
      </c>
      <c r="C51" s="136"/>
      <c r="D51" s="136"/>
      <c r="E51" s="39">
        <v>4361</v>
      </c>
      <c r="F51" s="41">
        <v>1601.26</v>
      </c>
      <c r="G51" s="41">
        <v>1567.72</v>
      </c>
      <c r="H51" s="41">
        <v>1567.72</v>
      </c>
      <c r="I51" s="16">
        <f t="shared" si="1"/>
        <v>4736.7</v>
      </c>
      <c r="J51" s="46">
        <v>1456</v>
      </c>
      <c r="K51" s="46">
        <v>1556</v>
      </c>
      <c r="L51" s="45">
        <f t="shared" si="2"/>
        <v>156.98000000000002</v>
      </c>
      <c r="M51" s="45">
        <v>0</v>
      </c>
      <c r="N51" s="45">
        <v>36.63</v>
      </c>
      <c r="O51" s="41">
        <f t="shared" si="3"/>
        <v>1604.3500000000001</v>
      </c>
      <c r="P51" s="41">
        <f t="shared" si="4"/>
        <v>4616.35</v>
      </c>
      <c r="Q51" s="41">
        <f t="shared" si="5"/>
        <v>8977.35</v>
      </c>
      <c r="R51" s="43"/>
    </row>
    <row r="52" spans="1:18" ht="25.5" customHeight="1">
      <c r="A52" s="13">
        <f t="shared" si="0"/>
        <v>42</v>
      </c>
      <c r="B52" s="136" t="s">
        <v>53</v>
      </c>
      <c r="C52" s="136"/>
      <c r="D52" s="136"/>
      <c r="E52" s="39">
        <v>3152</v>
      </c>
      <c r="F52" s="41">
        <v>1254.17</v>
      </c>
      <c r="G52" s="41">
        <v>1254.17</v>
      </c>
      <c r="H52" s="41">
        <v>1254.17</v>
      </c>
      <c r="I52" s="16">
        <f t="shared" si="1"/>
        <v>3762.51</v>
      </c>
      <c r="J52" s="46">
        <v>1248</v>
      </c>
      <c r="K52" s="46">
        <v>1050</v>
      </c>
      <c r="L52" s="45">
        <f t="shared" si="2"/>
        <v>210.34000000000015</v>
      </c>
      <c r="M52" s="45">
        <v>0</v>
      </c>
      <c r="N52" s="45">
        <v>29.3</v>
      </c>
      <c r="O52" s="41">
        <f t="shared" si="3"/>
        <v>1283.47</v>
      </c>
      <c r="P52" s="41">
        <f t="shared" si="4"/>
        <v>3581.4700000000003</v>
      </c>
      <c r="Q52" s="41">
        <f t="shared" si="5"/>
        <v>6733.47</v>
      </c>
      <c r="R52" s="43"/>
    </row>
    <row r="53" spans="1:18" ht="25.5" customHeight="1">
      <c r="A53" s="13">
        <f t="shared" si="0"/>
        <v>43</v>
      </c>
      <c r="B53" s="136" t="s">
        <v>54</v>
      </c>
      <c r="C53" s="136"/>
      <c r="D53" s="136"/>
      <c r="E53" s="39">
        <v>5978</v>
      </c>
      <c r="F53" s="41">
        <v>2081.63</v>
      </c>
      <c r="G53" s="41">
        <v>2038.03</v>
      </c>
      <c r="H53" s="41">
        <v>2038.03</v>
      </c>
      <c r="I53" s="16">
        <f t="shared" si="1"/>
        <v>6157.69</v>
      </c>
      <c r="J53" s="46">
        <v>2080</v>
      </c>
      <c r="K53" s="46">
        <v>2032</v>
      </c>
      <c r="L53" s="45">
        <f t="shared" si="2"/>
        <v>7.660000000000082</v>
      </c>
      <c r="M53" s="45">
        <v>271.76</v>
      </c>
      <c r="N53" s="45">
        <v>47.62</v>
      </c>
      <c r="O53" s="41">
        <f t="shared" si="3"/>
        <v>2357.41</v>
      </c>
      <c r="P53" s="41">
        <f t="shared" si="4"/>
        <v>6469.41</v>
      </c>
      <c r="Q53" s="41">
        <f t="shared" si="5"/>
        <v>12447.41</v>
      </c>
      <c r="R53" s="43"/>
    </row>
    <row r="54" spans="1:18" ht="25.5" customHeight="1">
      <c r="A54" s="13">
        <f t="shared" si="0"/>
        <v>44</v>
      </c>
      <c r="B54" s="136" t="s">
        <v>55</v>
      </c>
      <c r="C54" s="136"/>
      <c r="D54" s="136"/>
      <c r="E54" s="39">
        <v>3656</v>
      </c>
      <c r="F54" s="41">
        <v>1281</v>
      </c>
      <c r="G54" s="41">
        <v>1254.17</v>
      </c>
      <c r="H54" s="41">
        <v>1254.17</v>
      </c>
      <c r="I54" s="16">
        <f t="shared" si="1"/>
        <v>3789.34</v>
      </c>
      <c r="J54" s="46">
        <v>1273</v>
      </c>
      <c r="K54" s="46">
        <v>1239</v>
      </c>
      <c r="L54" s="45">
        <f t="shared" si="2"/>
        <v>23.170000000000073</v>
      </c>
      <c r="M54" s="45">
        <v>167.24</v>
      </c>
      <c r="N54" s="45">
        <v>29.3</v>
      </c>
      <c r="O54" s="41">
        <f t="shared" si="3"/>
        <v>1450.71</v>
      </c>
      <c r="P54" s="41">
        <f t="shared" si="4"/>
        <v>3962.71</v>
      </c>
      <c r="Q54" s="41">
        <f t="shared" si="5"/>
        <v>7618.71</v>
      </c>
      <c r="R54" s="43"/>
    </row>
    <row r="55" spans="1:18" ht="25.5" customHeight="1">
      <c r="A55" s="13">
        <f t="shared" si="0"/>
        <v>45</v>
      </c>
      <c r="B55" s="136" t="s">
        <v>56</v>
      </c>
      <c r="C55" s="136"/>
      <c r="D55" s="136"/>
      <c r="E55" s="39">
        <v>3324</v>
      </c>
      <c r="F55" s="41">
        <v>1281</v>
      </c>
      <c r="G55" s="41">
        <v>1254.17</v>
      </c>
      <c r="H55" s="41">
        <v>1254.17</v>
      </c>
      <c r="I55" s="16">
        <f t="shared" si="1"/>
        <v>3789.34</v>
      </c>
      <c r="J55" s="46">
        <v>1231</v>
      </c>
      <c r="K55" s="46">
        <v>1231</v>
      </c>
      <c r="L55" s="45">
        <f t="shared" si="2"/>
        <v>73.17000000000007</v>
      </c>
      <c r="M55" s="45">
        <v>0</v>
      </c>
      <c r="N55" s="45">
        <v>29.3</v>
      </c>
      <c r="O55" s="41">
        <f t="shared" si="3"/>
        <v>1283.47</v>
      </c>
      <c r="P55" s="41">
        <f t="shared" si="4"/>
        <v>3745.4700000000003</v>
      </c>
      <c r="Q55" s="41">
        <f t="shared" si="5"/>
        <v>7069.47</v>
      </c>
      <c r="R55" s="43"/>
    </row>
    <row r="56" spans="1:18" ht="25.5" customHeight="1" thickBot="1">
      <c r="A56" s="26">
        <f t="shared" si="0"/>
        <v>46</v>
      </c>
      <c r="B56" s="157" t="s">
        <v>57</v>
      </c>
      <c r="C56" s="157"/>
      <c r="D56" s="157"/>
      <c r="E56" s="49">
        <v>3451</v>
      </c>
      <c r="F56" s="50">
        <v>1254.17</v>
      </c>
      <c r="G56" s="50">
        <v>1254.17</v>
      </c>
      <c r="H56" s="50">
        <v>1254.17</v>
      </c>
      <c r="I56" s="30">
        <f t="shared" si="1"/>
        <v>3762.51</v>
      </c>
      <c r="J56" s="51">
        <v>1237</v>
      </c>
      <c r="K56" s="51">
        <v>1239</v>
      </c>
      <c r="L56" s="52">
        <f t="shared" si="2"/>
        <v>32.340000000000146</v>
      </c>
      <c r="M56" s="52">
        <v>167.18</v>
      </c>
      <c r="N56" s="52">
        <v>29.37</v>
      </c>
      <c r="O56" s="50">
        <f t="shared" si="3"/>
        <v>1450.72</v>
      </c>
      <c r="P56" s="50">
        <f t="shared" si="4"/>
        <v>3926.7200000000003</v>
      </c>
      <c r="Q56" s="50">
        <f t="shared" si="5"/>
        <v>7377.72</v>
      </c>
      <c r="R56" s="43"/>
    </row>
    <row r="57" spans="1:17" s="8" customFormat="1" ht="19.5" customHeight="1" thickBot="1">
      <c r="A57" s="154" t="s">
        <v>37</v>
      </c>
      <c r="B57" s="155"/>
      <c r="C57" s="155"/>
      <c r="D57" s="156"/>
      <c r="E57" s="33">
        <f aca="true" t="shared" si="6" ref="E57:Q57">SUM(E11:E56)</f>
        <v>190863</v>
      </c>
      <c r="F57" s="33">
        <f t="shared" si="6"/>
        <v>69802.88000000002</v>
      </c>
      <c r="G57" s="33">
        <f t="shared" si="6"/>
        <v>68665.91999999998</v>
      </c>
      <c r="H57" s="33">
        <f t="shared" si="6"/>
        <v>68665.91999999998</v>
      </c>
      <c r="I57" s="33">
        <f t="shared" si="6"/>
        <v>207134.72000000003</v>
      </c>
      <c r="J57" s="33">
        <f t="shared" si="6"/>
        <v>65418.8</v>
      </c>
      <c r="K57" s="33">
        <f t="shared" si="6"/>
        <v>67322.2</v>
      </c>
      <c r="L57" s="33">
        <f t="shared" si="6"/>
        <v>5727.800000000001</v>
      </c>
      <c r="M57" s="33">
        <f t="shared" si="6"/>
        <v>5727.800000000001</v>
      </c>
      <c r="N57" s="33">
        <f t="shared" si="6"/>
        <v>1567.72</v>
      </c>
      <c r="O57" s="33">
        <f t="shared" si="6"/>
        <v>74393.72000000002</v>
      </c>
      <c r="P57" s="33">
        <f t="shared" si="6"/>
        <v>207134.7200000001</v>
      </c>
      <c r="Q57" s="36">
        <f t="shared" si="6"/>
        <v>397997.72</v>
      </c>
    </row>
    <row r="58" spans="1:4" ht="22.5" customHeight="1">
      <c r="A58" s="1"/>
      <c r="B58" s="1"/>
      <c r="C58" s="1"/>
      <c r="D58" s="1"/>
    </row>
    <row r="59" spans="1:10" ht="24.75" customHeight="1">
      <c r="A59" s="11" t="s">
        <v>48</v>
      </c>
      <c r="B59" s="11"/>
      <c r="C59" s="11"/>
      <c r="E59" s="8"/>
      <c r="F59" s="10"/>
      <c r="J59"/>
    </row>
    <row r="60" spans="1:10" ht="21" customHeight="1">
      <c r="A60" s="153" t="s">
        <v>49</v>
      </c>
      <c r="B60" s="153"/>
      <c r="C60" s="153"/>
      <c r="D60" s="153"/>
      <c r="E60" s="8"/>
      <c r="F60" s="12"/>
      <c r="J60"/>
    </row>
    <row r="61" spans="1:10" ht="21" customHeight="1">
      <c r="A61" s="1"/>
      <c r="B61" s="3"/>
      <c r="E61" s="8"/>
      <c r="I61" t="s">
        <v>59</v>
      </c>
      <c r="J61"/>
    </row>
    <row r="62" spans="5:14" ht="25.5" customHeight="1">
      <c r="E62" s="8"/>
      <c r="I62" s="4" t="s">
        <v>50</v>
      </c>
      <c r="J62" s="4"/>
      <c r="K62" s="10"/>
      <c r="L62" s="4"/>
      <c r="M62" s="4"/>
      <c r="N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7">
    <mergeCell ref="B49:D49"/>
    <mergeCell ref="B48:D48"/>
    <mergeCell ref="B47:D47"/>
    <mergeCell ref="B46:D46"/>
    <mergeCell ref="P9:P10"/>
    <mergeCell ref="Q9:Q10"/>
    <mergeCell ref="J9:J10"/>
    <mergeCell ref="O9:O10"/>
    <mergeCell ref="M9:M10"/>
    <mergeCell ref="B40:D40"/>
    <mergeCell ref="A57:D57"/>
    <mergeCell ref="B50:D50"/>
    <mergeCell ref="B55:D55"/>
    <mergeCell ref="B56:D56"/>
    <mergeCell ref="B54:D54"/>
    <mergeCell ref="B52:D52"/>
    <mergeCell ref="B53:D53"/>
    <mergeCell ref="B51:D51"/>
    <mergeCell ref="A1:D1"/>
    <mergeCell ref="A8:D8"/>
    <mergeCell ref="A9:A10"/>
    <mergeCell ref="B9:D10"/>
    <mergeCell ref="A3:O3"/>
    <mergeCell ref="E9:E10"/>
    <mergeCell ref="G9:G10"/>
    <mergeCell ref="K9:K10"/>
    <mergeCell ref="H9:H10"/>
    <mergeCell ref="I9:I10"/>
    <mergeCell ref="A60:D60"/>
    <mergeCell ref="B18:D18"/>
    <mergeCell ref="B15:D15"/>
    <mergeCell ref="B27:D27"/>
    <mergeCell ref="B26:D26"/>
    <mergeCell ref="B20:D20"/>
    <mergeCell ref="B45:D45"/>
    <mergeCell ref="B44:D44"/>
    <mergeCell ref="B43:D43"/>
    <mergeCell ref="B25:D25"/>
    <mergeCell ref="B36:D36"/>
    <mergeCell ref="B35:D35"/>
    <mergeCell ref="B31:D31"/>
    <mergeCell ref="B29:D29"/>
    <mergeCell ref="B23:D23"/>
    <mergeCell ref="B34:D34"/>
    <mergeCell ref="B30:D30"/>
    <mergeCell ref="B28:D28"/>
    <mergeCell ref="B24:D24"/>
    <mergeCell ref="B17:D17"/>
    <mergeCell ref="B14:D14"/>
    <mergeCell ref="B16:D16"/>
    <mergeCell ref="B42:D42"/>
    <mergeCell ref="B33:D33"/>
    <mergeCell ref="B39:D39"/>
    <mergeCell ref="B32:D32"/>
    <mergeCell ref="B38:D38"/>
    <mergeCell ref="B37:D37"/>
    <mergeCell ref="B41:D41"/>
    <mergeCell ref="B22:D22"/>
    <mergeCell ref="L6:O6"/>
    <mergeCell ref="N9:N10"/>
    <mergeCell ref="B11:D11"/>
    <mergeCell ref="B19:D19"/>
    <mergeCell ref="B13:D13"/>
    <mergeCell ref="B12:D12"/>
    <mergeCell ref="F9:F10"/>
    <mergeCell ref="L9:L10"/>
    <mergeCell ref="B21:D21"/>
  </mergeCells>
  <printOptions/>
  <pageMargins left="0.57" right="0.2" top="0.42" bottom="0.38" header="0.18" footer="0.2"/>
  <pageSetup horizontalDpi="300" verticalDpi="300" orientation="landscape" scale="76" r:id="rId1"/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74"/>
  <sheetViews>
    <sheetView tabSelected="1" zoomScaleSheetLayoutView="85" zoomScalePageLayoutView="0" workbookViewId="0" topLeftCell="A1">
      <selection activeCell="CV7" sqref="CV7:CV8"/>
    </sheetView>
  </sheetViews>
  <sheetFormatPr defaultColWidth="9.140625" defaultRowHeight="12.75"/>
  <cols>
    <col min="1" max="1" width="3.140625" style="84" customWidth="1"/>
    <col min="2" max="2" width="3.8515625" style="84" customWidth="1"/>
    <col min="3" max="3" width="17.140625" style="84" customWidth="1"/>
    <col min="4" max="4" width="5.57421875" style="84" customWidth="1"/>
    <col min="5" max="5" width="5.421875" style="84" customWidth="1"/>
    <col min="6" max="6" width="10.57421875" style="84" hidden="1" customWidth="1"/>
    <col min="7" max="7" width="11.57421875" style="84" hidden="1" customWidth="1"/>
    <col min="8" max="8" width="11.140625" style="84" hidden="1" customWidth="1"/>
    <col min="9" max="10" width="11.421875" style="84" hidden="1" customWidth="1"/>
    <col min="11" max="11" width="11.28125" style="84" hidden="1" customWidth="1"/>
    <col min="12" max="12" width="8.7109375" style="84" hidden="1" customWidth="1"/>
    <col min="13" max="14" width="11.28125" style="84" hidden="1" customWidth="1"/>
    <col min="15" max="15" width="10.57421875" style="84" hidden="1" customWidth="1"/>
    <col min="16" max="16" width="11.28125" style="84" hidden="1" customWidth="1"/>
    <col min="17" max="17" width="10.00390625" style="84" hidden="1" customWidth="1"/>
    <col min="18" max="18" width="11.57421875" style="84" hidden="1" customWidth="1"/>
    <col min="19" max="20" width="10.28125" style="84" hidden="1" customWidth="1"/>
    <col min="21" max="22" width="11.57421875" style="84" hidden="1" customWidth="1"/>
    <col min="23" max="23" width="11.28125" style="84" hidden="1" customWidth="1"/>
    <col min="24" max="24" width="12.8515625" style="84" hidden="1" customWidth="1"/>
    <col min="25" max="25" width="9.7109375" style="84" hidden="1" customWidth="1"/>
    <col min="26" max="26" width="13.140625" style="84" hidden="1" customWidth="1"/>
    <col min="27" max="27" width="12.8515625" style="84" hidden="1" customWidth="1"/>
    <col min="28" max="32" width="11.7109375" style="84" hidden="1" customWidth="1"/>
    <col min="33" max="33" width="0" style="84" hidden="1" customWidth="1"/>
    <col min="34" max="35" width="11.7109375" style="84" hidden="1" customWidth="1"/>
    <col min="36" max="36" width="0" style="84" hidden="1" customWidth="1"/>
    <col min="37" max="37" width="10.8515625" style="84" hidden="1" customWidth="1"/>
    <col min="38" max="38" width="10.00390625" style="84" hidden="1" customWidth="1"/>
    <col min="39" max="41" width="10.8515625" style="84" hidden="1" customWidth="1"/>
    <col min="42" max="42" width="10.57421875" style="84" hidden="1" customWidth="1"/>
    <col min="43" max="43" width="11.421875" style="84" hidden="1" customWidth="1"/>
    <col min="44" max="44" width="9.57421875" style="84" hidden="1" customWidth="1"/>
    <col min="45" max="45" width="8.57421875" style="84" hidden="1" customWidth="1"/>
    <col min="46" max="46" width="10.421875" style="84" hidden="1" customWidth="1"/>
    <col min="47" max="47" width="9.7109375" style="84" hidden="1" customWidth="1"/>
    <col min="48" max="48" width="10.28125" style="84" hidden="1" customWidth="1"/>
    <col min="49" max="49" width="12.28125" style="84" hidden="1" customWidth="1"/>
    <col min="50" max="53" width="11.00390625" style="84" hidden="1" customWidth="1"/>
    <col min="54" max="54" width="8.7109375" style="84" hidden="1" customWidth="1"/>
    <col min="55" max="58" width="11.00390625" style="84" hidden="1" customWidth="1"/>
    <col min="59" max="59" width="0" style="84" hidden="1" customWidth="1"/>
    <col min="60" max="63" width="11.00390625" style="84" hidden="1" customWidth="1"/>
    <col min="64" max="65" width="10.7109375" style="84" hidden="1" customWidth="1"/>
    <col min="66" max="66" width="9.7109375" style="84" hidden="1" customWidth="1"/>
    <col min="67" max="67" width="9.57421875" style="84" hidden="1" customWidth="1"/>
    <col min="68" max="68" width="8.00390625" style="84" hidden="1" customWidth="1"/>
    <col min="69" max="69" width="12.8515625" style="84" customWidth="1"/>
    <col min="70" max="70" width="10.57421875" style="84" customWidth="1"/>
    <col min="71" max="71" width="7.8515625" style="84" hidden="1" customWidth="1"/>
    <col min="72" max="72" width="9.57421875" style="84" hidden="1" customWidth="1"/>
    <col min="73" max="73" width="9.140625" style="84" hidden="1" customWidth="1"/>
    <col min="74" max="74" width="10.7109375" style="84" hidden="1" customWidth="1"/>
    <col min="75" max="75" width="8.28125" style="84" hidden="1" customWidth="1"/>
    <col min="76" max="79" width="8.8515625" style="84" hidden="1" customWidth="1"/>
    <col min="80" max="82" width="9.140625" style="84" hidden="1" customWidth="1"/>
    <col min="83" max="83" width="9.57421875" style="84" customWidth="1"/>
    <col min="84" max="87" width="8.7109375" style="84" hidden="1" customWidth="1"/>
    <col min="88" max="89" width="0" style="84" hidden="1" customWidth="1"/>
    <col min="90" max="90" width="9.8515625" style="84" hidden="1" customWidth="1"/>
    <col min="91" max="91" width="10.7109375" style="84" customWidth="1"/>
    <col min="92" max="93" width="9.28125" style="84" hidden="1" customWidth="1"/>
    <col min="94" max="94" width="11.421875" style="84" hidden="1" customWidth="1"/>
    <col min="95" max="97" width="11.421875" style="84" customWidth="1"/>
    <col min="98" max="98" width="10.7109375" style="84" customWidth="1"/>
    <col min="99" max="99" width="8.8515625" style="84" customWidth="1"/>
    <col min="100" max="100" width="9.421875" style="84" customWidth="1"/>
    <col min="101" max="101" width="9.57421875" style="84" customWidth="1"/>
    <col min="102" max="102" width="11.28125" style="84" customWidth="1"/>
    <col min="103" max="16384" width="9.140625" style="84" customWidth="1"/>
  </cols>
  <sheetData>
    <row r="1" spans="1:5" ht="14.25" customHeight="1">
      <c r="A1" s="195" t="s">
        <v>0</v>
      </c>
      <c r="B1" s="195"/>
      <c r="C1" s="195"/>
      <c r="D1" s="195"/>
      <c r="E1" s="53"/>
    </row>
    <row r="2" spans="1:102" ht="21" customHeight="1">
      <c r="A2" s="200" t="s">
        <v>207</v>
      </c>
      <c r="B2" s="200"/>
      <c r="C2" s="200"/>
      <c r="D2" s="200"/>
      <c r="E2" s="200"/>
      <c r="F2" s="200"/>
      <c r="G2" s="55"/>
      <c r="H2" s="55"/>
      <c r="I2" s="55"/>
      <c r="J2" s="55"/>
      <c r="CX2" s="84" t="s">
        <v>119</v>
      </c>
    </row>
    <row r="3" spans="1:83" ht="19.5" customHeight="1">
      <c r="A3" s="85" t="s">
        <v>43</v>
      </c>
      <c r="B3" s="55"/>
      <c r="I3" s="86"/>
      <c r="J3" s="86"/>
      <c r="K3" s="86"/>
      <c r="L3" s="86"/>
      <c r="M3" s="86"/>
      <c r="N3" s="86"/>
      <c r="O3" s="84" t="s">
        <v>58</v>
      </c>
      <c r="S3" s="86"/>
      <c r="T3" s="86"/>
      <c r="U3" s="86"/>
      <c r="V3" s="86"/>
      <c r="W3" s="86"/>
      <c r="X3" s="86"/>
      <c r="Y3" s="86"/>
      <c r="Z3" s="86"/>
      <c r="AA3" s="86"/>
      <c r="CE3" s="84" t="s">
        <v>58</v>
      </c>
    </row>
    <row r="4" spans="1:83" ht="12.75" customHeight="1">
      <c r="A4" s="85" t="s">
        <v>45</v>
      </c>
      <c r="B4" s="55"/>
      <c r="I4" s="56"/>
      <c r="J4" s="56"/>
      <c r="K4" s="56"/>
      <c r="L4" s="56"/>
      <c r="M4" s="56"/>
      <c r="N4" s="56"/>
      <c r="O4" s="84" t="s">
        <v>116</v>
      </c>
      <c r="S4" s="56"/>
      <c r="T4" s="56"/>
      <c r="U4" s="56"/>
      <c r="V4" s="56"/>
      <c r="W4" s="56"/>
      <c r="X4" s="56"/>
      <c r="Y4" s="56"/>
      <c r="Z4" s="56"/>
      <c r="AA4" s="56"/>
      <c r="CE4" s="84" t="s">
        <v>116</v>
      </c>
    </row>
    <row r="5" spans="1:83" ht="14.25" customHeight="1">
      <c r="A5" s="85" t="s">
        <v>104</v>
      </c>
      <c r="B5" s="55"/>
      <c r="I5" s="85"/>
      <c r="J5" s="85"/>
      <c r="K5" s="85"/>
      <c r="L5" s="85"/>
      <c r="M5" s="85"/>
      <c r="N5" s="85"/>
      <c r="O5" s="84" t="s">
        <v>157</v>
      </c>
      <c r="S5" s="85"/>
      <c r="T5" s="85"/>
      <c r="U5" s="85"/>
      <c r="V5" s="85"/>
      <c r="W5" s="85"/>
      <c r="X5" s="85"/>
      <c r="Y5" s="85"/>
      <c r="Z5" s="85"/>
      <c r="AA5" s="85"/>
      <c r="CE5" s="84" t="s">
        <v>157</v>
      </c>
    </row>
    <row r="6" spans="1:5" ht="22.5" customHeight="1" thickBot="1">
      <c r="A6" s="196"/>
      <c r="B6" s="196"/>
      <c r="C6" s="196"/>
      <c r="D6" s="196"/>
      <c r="E6" s="57"/>
    </row>
    <row r="7" spans="1:102" ht="30" customHeight="1">
      <c r="A7" s="180" t="s">
        <v>1</v>
      </c>
      <c r="B7" s="189" t="s">
        <v>2</v>
      </c>
      <c r="C7" s="190"/>
      <c r="D7" s="191"/>
      <c r="E7" s="174" t="s">
        <v>97</v>
      </c>
      <c r="F7" s="170" t="s">
        <v>105</v>
      </c>
      <c r="G7" s="170" t="s">
        <v>103</v>
      </c>
      <c r="H7" s="170" t="s">
        <v>106</v>
      </c>
      <c r="I7" s="170" t="s">
        <v>120</v>
      </c>
      <c r="J7" s="170" t="s">
        <v>70</v>
      </c>
      <c r="K7" s="172" t="s">
        <v>159</v>
      </c>
      <c r="L7" s="170" t="s">
        <v>165</v>
      </c>
      <c r="M7" s="170" t="s">
        <v>161</v>
      </c>
      <c r="N7" s="172" t="s">
        <v>162</v>
      </c>
      <c r="O7" s="176" t="s">
        <v>158</v>
      </c>
      <c r="P7" s="160" t="s">
        <v>121</v>
      </c>
      <c r="Q7" s="160" t="s">
        <v>122</v>
      </c>
      <c r="R7" s="162" t="s">
        <v>123</v>
      </c>
      <c r="S7" s="160" t="s">
        <v>124</v>
      </c>
      <c r="T7" s="160" t="s">
        <v>123</v>
      </c>
      <c r="U7" s="160" t="s">
        <v>70</v>
      </c>
      <c r="V7" s="162" t="s">
        <v>108</v>
      </c>
      <c r="W7" s="160" t="s">
        <v>125</v>
      </c>
      <c r="X7" s="160" t="s">
        <v>70</v>
      </c>
      <c r="Y7" s="160" t="s">
        <v>126</v>
      </c>
      <c r="Z7" s="160" t="s">
        <v>127</v>
      </c>
      <c r="AA7" s="160" t="s">
        <v>128</v>
      </c>
      <c r="AB7" s="160" t="s">
        <v>90</v>
      </c>
      <c r="AC7" s="160" t="s">
        <v>129</v>
      </c>
      <c r="AD7" s="160" t="s">
        <v>131</v>
      </c>
      <c r="AE7" s="160" t="s">
        <v>133</v>
      </c>
      <c r="AF7" s="160" t="s">
        <v>168</v>
      </c>
      <c r="AG7" s="160" t="s">
        <v>166</v>
      </c>
      <c r="AH7" s="160" t="s">
        <v>161</v>
      </c>
      <c r="AI7" s="160" t="s">
        <v>164</v>
      </c>
      <c r="AJ7" s="160" t="s">
        <v>160</v>
      </c>
      <c r="AK7" s="160" t="s">
        <v>89</v>
      </c>
      <c r="AL7" s="160" t="s">
        <v>132</v>
      </c>
      <c r="AM7" s="160" t="s">
        <v>134</v>
      </c>
      <c r="AN7" s="160" t="s">
        <v>135</v>
      </c>
      <c r="AO7" s="160" t="s">
        <v>136</v>
      </c>
      <c r="AP7" s="160" t="s">
        <v>109</v>
      </c>
      <c r="AQ7" s="160" t="s">
        <v>137</v>
      </c>
      <c r="AR7" s="160" t="s">
        <v>138</v>
      </c>
      <c r="AS7" s="160" t="s">
        <v>141</v>
      </c>
      <c r="AT7" s="160" t="s">
        <v>110</v>
      </c>
      <c r="AU7" s="160" t="s">
        <v>139</v>
      </c>
      <c r="AV7" s="160" t="s">
        <v>142</v>
      </c>
      <c r="AW7" s="160" t="s">
        <v>143</v>
      </c>
      <c r="AX7" s="160" t="s">
        <v>111</v>
      </c>
      <c r="AY7" s="160" t="s">
        <v>112</v>
      </c>
      <c r="AZ7" s="160" t="s">
        <v>144</v>
      </c>
      <c r="BA7" s="160" t="s">
        <v>140</v>
      </c>
      <c r="BB7" s="160" t="s">
        <v>147</v>
      </c>
      <c r="BC7" s="160" t="s">
        <v>148</v>
      </c>
      <c r="BD7" s="160" t="s">
        <v>149</v>
      </c>
      <c r="BE7" s="160" t="s">
        <v>151</v>
      </c>
      <c r="BF7" s="160" t="s">
        <v>113</v>
      </c>
      <c r="BG7" s="160" t="s">
        <v>150</v>
      </c>
      <c r="BH7" s="160" t="s">
        <v>152</v>
      </c>
      <c r="BI7" s="160" t="s">
        <v>153</v>
      </c>
      <c r="BJ7" s="160" t="s">
        <v>154</v>
      </c>
      <c r="BK7" s="160" t="s">
        <v>155</v>
      </c>
      <c r="BL7" s="160" t="s">
        <v>114</v>
      </c>
      <c r="BM7" s="160" t="s">
        <v>156</v>
      </c>
      <c r="BN7" s="160" t="s">
        <v>167</v>
      </c>
      <c r="BO7" s="160" t="s">
        <v>170</v>
      </c>
      <c r="BP7" s="160" t="s">
        <v>161</v>
      </c>
      <c r="BQ7" s="127">
        <v>43466</v>
      </c>
      <c r="BR7" s="203">
        <v>43497</v>
      </c>
      <c r="BS7" s="160" t="s">
        <v>171</v>
      </c>
      <c r="BT7" s="160" t="s">
        <v>107</v>
      </c>
      <c r="BU7" s="160" t="s">
        <v>172</v>
      </c>
      <c r="BV7" s="160" t="s">
        <v>184</v>
      </c>
      <c r="BW7" s="160" t="s">
        <v>185</v>
      </c>
      <c r="BX7" s="160" t="s">
        <v>108</v>
      </c>
      <c r="BY7" s="160" t="s">
        <v>186</v>
      </c>
      <c r="BZ7" s="160" t="s">
        <v>187</v>
      </c>
      <c r="CA7" s="160" t="s">
        <v>188</v>
      </c>
      <c r="CB7" s="160" t="s">
        <v>90</v>
      </c>
      <c r="CC7" s="160" t="s">
        <v>189</v>
      </c>
      <c r="CD7" s="125" t="s">
        <v>199</v>
      </c>
      <c r="CE7" s="203">
        <v>43525</v>
      </c>
      <c r="CF7" s="160" t="s">
        <v>89</v>
      </c>
      <c r="CG7" s="125" t="s">
        <v>191</v>
      </c>
      <c r="CH7" s="160" t="s">
        <v>109</v>
      </c>
      <c r="CI7" s="125" t="s">
        <v>192</v>
      </c>
      <c r="CJ7" s="160" t="s">
        <v>110</v>
      </c>
      <c r="CK7" s="125" t="s">
        <v>194</v>
      </c>
      <c r="CL7" s="160" t="s">
        <v>169</v>
      </c>
      <c r="CM7" s="125" t="s">
        <v>209</v>
      </c>
      <c r="CN7" s="160" t="s">
        <v>112</v>
      </c>
      <c r="CO7" s="125" t="s">
        <v>198</v>
      </c>
      <c r="CP7" s="125" t="s">
        <v>197</v>
      </c>
      <c r="CQ7" s="127">
        <v>43556</v>
      </c>
      <c r="CR7" s="127">
        <v>43586</v>
      </c>
      <c r="CS7" s="127">
        <v>43617</v>
      </c>
      <c r="CT7" s="160" t="s">
        <v>208</v>
      </c>
      <c r="CU7" s="125"/>
      <c r="CV7" s="160"/>
      <c r="CW7" s="160"/>
      <c r="CX7" s="178"/>
    </row>
    <row r="8" spans="1:102" ht="12" customHeight="1" thickBot="1">
      <c r="A8" s="181"/>
      <c r="B8" s="192"/>
      <c r="C8" s="193"/>
      <c r="D8" s="194"/>
      <c r="E8" s="175"/>
      <c r="F8" s="171"/>
      <c r="G8" s="171"/>
      <c r="H8" s="171"/>
      <c r="I8" s="171"/>
      <c r="J8" s="171"/>
      <c r="K8" s="173"/>
      <c r="L8" s="171"/>
      <c r="M8" s="171"/>
      <c r="N8" s="173"/>
      <c r="O8" s="177"/>
      <c r="P8" s="161"/>
      <c r="Q8" s="161"/>
      <c r="R8" s="163"/>
      <c r="S8" s="161"/>
      <c r="T8" s="161"/>
      <c r="U8" s="161"/>
      <c r="V8" s="163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26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26"/>
      <c r="CE8" s="161"/>
      <c r="CF8" s="161"/>
      <c r="CG8" s="126"/>
      <c r="CH8" s="161"/>
      <c r="CI8" s="126"/>
      <c r="CJ8" s="161"/>
      <c r="CK8" s="126"/>
      <c r="CL8" s="161"/>
      <c r="CM8" s="126"/>
      <c r="CN8" s="161"/>
      <c r="CO8" s="126"/>
      <c r="CP8" s="126"/>
      <c r="CQ8" s="126"/>
      <c r="CR8" s="126"/>
      <c r="CS8" s="126"/>
      <c r="CT8" s="161"/>
      <c r="CU8" s="126"/>
      <c r="CV8" s="161"/>
      <c r="CW8" s="161"/>
      <c r="CX8" s="179"/>
    </row>
    <row r="9" spans="1:102" ht="19.5" customHeight="1" thickBot="1">
      <c r="A9" s="102">
        <v>1</v>
      </c>
      <c r="B9" s="202" t="s">
        <v>3</v>
      </c>
      <c r="C9" s="202"/>
      <c r="D9" s="202"/>
      <c r="E9" s="103" t="s">
        <v>98</v>
      </c>
      <c r="F9" s="104">
        <v>1046</v>
      </c>
      <c r="G9" s="104">
        <v>1061.59</v>
      </c>
      <c r="H9" s="104">
        <v>1049</v>
      </c>
      <c r="I9" s="104">
        <v>1065</v>
      </c>
      <c r="J9" s="104" t="e">
        <f>#REF!-I9</f>
        <v>#REF!</v>
      </c>
      <c r="K9" s="105">
        <v>1336</v>
      </c>
      <c r="L9" s="105">
        <v>1324</v>
      </c>
      <c r="M9" s="105">
        <f aca="true" t="shared" si="0" ref="M9:M33">K9-L9</f>
        <v>12</v>
      </c>
      <c r="N9" s="105">
        <v>51.94</v>
      </c>
      <c r="O9" s="105">
        <v>1336</v>
      </c>
      <c r="P9" s="105">
        <v>36.72</v>
      </c>
      <c r="Q9" s="105"/>
      <c r="R9" s="106">
        <v>1254.58</v>
      </c>
      <c r="S9" s="107">
        <v>1205</v>
      </c>
      <c r="T9" s="107">
        <f>Q9+S9+P9</f>
        <v>1241.72</v>
      </c>
      <c r="U9" s="107">
        <f>R9-S9</f>
        <v>49.57999999999993</v>
      </c>
      <c r="V9" s="106">
        <v>1217.84</v>
      </c>
      <c r="W9" s="107">
        <v>1209</v>
      </c>
      <c r="X9" s="107">
        <f>V9-W9</f>
        <v>8.839999999999918</v>
      </c>
      <c r="Y9" s="107">
        <f>SUM(U9,X9)</f>
        <v>58.419999999999845</v>
      </c>
      <c r="Z9" s="107"/>
      <c r="AA9" s="107">
        <v>90.12</v>
      </c>
      <c r="AB9" s="107">
        <v>1217.84</v>
      </c>
      <c r="AC9" s="107">
        <f>SUM(Z9:AA9:AB9)</f>
        <v>1307.96</v>
      </c>
      <c r="AD9" s="107">
        <v>1307</v>
      </c>
      <c r="AE9" s="107">
        <f>AC9-AD9</f>
        <v>0.9600000000000364</v>
      </c>
      <c r="AF9" s="107">
        <f>N9+O9</f>
        <v>1387.94</v>
      </c>
      <c r="AG9" s="107">
        <v>1354</v>
      </c>
      <c r="AH9" s="107">
        <f>AF9-AG9</f>
        <v>33.940000000000055</v>
      </c>
      <c r="AI9" s="107"/>
      <c r="AJ9" s="107">
        <v>1336.49</v>
      </c>
      <c r="AK9" s="107">
        <v>1237.35</v>
      </c>
      <c r="AL9" s="107">
        <v>1229</v>
      </c>
      <c r="AM9" s="107">
        <f>AK9-AL9</f>
        <v>8.349999999999909</v>
      </c>
      <c r="AN9" s="107">
        <f>AE9+AM9</f>
        <v>9.309999999999945</v>
      </c>
      <c r="AO9" s="107">
        <v>66.54</v>
      </c>
      <c r="AP9" s="107">
        <v>1237.33</v>
      </c>
      <c r="AQ9" s="107">
        <f>AO9+AP9</f>
        <v>1303.87</v>
      </c>
      <c r="AR9" s="107">
        <v>1296</v>
      </c>
      <c r="AS9" s="107">
        <f>AQ9-AR9</f>
        <v>7.869999999999891</v>
      </c>
      <c r="AT9" s="107">
        <v>1237.33</v>
      </c>
      <c r="AU9" s="107">
        <v>1232</v>
      </c>
      <c r="AV9" s="107">
        <f>AT9-AU9</f>
        <v>5.329999999999927</v>
      </c>
      <c r="AW9" s="107">
        <f>AS9+AV9</f>
        <v>13.199999999999818</v>
      </c>
      <c r="AX9" s="107">
        <f>SUM(BB9,BH9,BM9,)</f>
        <v>2615.2</v>
      </c>
      <c r="AY9" s="107">
        <v>1242.67</v>
      </c>
      <c r="AZ9" s="107">
        <v>61.52</v>
      </c>
      <c r="BA9" s="107">
        <f>AY9+AZ9</f>
        <v>1304.19</v>
      </c>
      <c r="BB9" s="107">
        <v>136</v>
      </c>
      <c r="BC9" s="107">
        <f>BA9-BB9</f>
        <v>1168.19</v>
      </c>
      <c r="BD9" s="107"/>
      <c r="BE9" s="107">
        <v>40.41</v>
      </c>
      <c r="BF9" s="107">
        <v>1242.67</v>
      </c>
      <c r="BG9" s="107">
        <f>BD9+BF9+BE9</f>
        <v>1283.0800000000002</v>
      </c>
      <c r="BH9" s="107">
        <v>1216</v>
      </c>
      <c r="BI9" s="107">
        <f>BG9-BH9</f>
        <v>67.08000000000015</v>
      </c>
      <c r="BJ9" s="107">
        <v>0</v>
      </c>
      <c r="BK9" s="107">
        <v>20.54</v>
      </c>
      <c r="BL9" s="107">
        <v>1242.66</v>
      </c>
      <c r="BM9" s="107">
        <f>BJ9+BK9+BL9</f>
        <v>1263.2</v>
      </c>
      <c r="BN9" s="107">
        <f>AI9+AJ9</f>
        <v>1336.49</v>
      </c>
      <c r="BO9" s="107">
        <v>1327</v>
      </c>
      <c r="BP9" s="107">
        <v>9.490000000000009</v>
      </c>
      <c r="BQ9" s="107">
        <v>1576.27</v>
      </c>
      <c r="BR9" s="107">
        <v>1576.27</v>
      </c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>
        <v>1576.27</v>
      </c>
      <c r="CF9" s="107"/>
      <c r="CG9" s="107"/>
      <c r="CH9" s="107"/>
      <c r="CI9" s="107"/>
      <c r="CJ9" s="107"/>
      <c r="CK9" s="107"/>
      <c r="CL9" s="107"/>
      <c r="CM9" s="107">
        <f>BQ9+BR9+CE9</f>
        <v>4728.8099999999995</v>
      </c>
      <c r="CN9" s="107"/>
      <c r="CO9" s="107"/>
      <c r="CP9" s="107"/>
      <c r="CQ9" s="107">
        <v>1417.97</v>
      </c>
      <c r="CR9" s="107">
        <v>1418.14</v>
      </c>
      <c r="CS9" s="107">
        <v>1418.14</v>
      </c>
      <c r="CT9" s="107">
        <f>CQ9+CR9+CS9</f>
        <v>4254.25</v>
      </c>
      <c r="CU9" s="107"/>
      <c r="CV9" s="107"/>
      <c r="CW9" s="107"/>
      <c r="CX9" s="108"/>
    </row>
    <row r="10" spans="1:102" ht="23.25" customHeight="1" thickBot="1">
      <c r="A10" s="110">
        <v>2</v>
      </c>
      <c r="B10" s="185" t="s">
        <v>5</v>
      </c>
      <c r="C10" s="185"/>
      <c r="D10" s="185"/>
      <c r="E10" s="58" t="s">
        <v>99</v>
      </c>
      <c r="F10" s="59">
        <v>1701</v>
      </c>
      <c r="G10" s="63" t="e">
        <f>#REF!+#REF!</f>
        <v>#REF!</v>
      </c>
      <c r="H10" s="63">
        <v>1716</v>
      </c>
      <c r="I10" s="59">
        <v>1758.2</v>
      </c>
      <c r="J10" s="59" t="e">
        <f>#REF!-I10</f>
        <v>#REF!</v>
      </c>
      <c r="K10" s="60">
        <v>2171</v>
      </c>
      <c r="L10" s="60">
        <v>2161</v>
      </c>
      <c r="M10" s="82">
        <f t="shared" si="0"/>
        <v>10</v>
      </c>
      <c r="N10" s="82">
        <v>84.4</v>
      </c>
      <c r="O10" s="60">
        <v>2171</v>
      </c>
      <c r="P10" s="60">
        <v>59.67</v>
      </c>
      <c r="Q10" s="60">
        <v>58</v>
      </c>
      <c r="R10" s="61">
        <v>2096.67</v>
      </c>
      <c r="S10" s="62">
        <v>2091</v>
      </c>
      <c r="T10" s="62">
        <f aca="true" t="shared" si="1" ref="T10:T65">Q10+S10+P10</f>
        <v>2208.67</v>
      </c>
      <c r="U10" s="62">
        <f aca="true" t="shared" si="2" ref="U10:U65">R10-S10</f>
        <v>5.670000000000073</v>
      </c>
      <c r="V10" s="61">
        <v>1979</v>
      </c>
      <c r="W10" s="62">
        <v>1961.8</v>
      </c>
      <c r="X10" s="62">
        <f aca="true" t="shared" si="3" ref="X10:X65">V10-W10</f>
        <v>17.200000000000045</v>
      </c>
      <c r="Y10" s="62">
        <f aca="true" t="shared" si="4" ref="Y10:Y65">SUM(U10,X10)</f>
        <v>22.87000000000012</v>
      </c>
      <c r="Z10" s="62"/>
      <c r="AA10" s="62">
        <v>146.45</v>
      </c>
      <c r="AB10" s="62">
        <v>1979.01</v>
      </c>
      <c r="AC10" s="62">
        <f>SUM(Z10:AA10:AB10)</f>
        <v>2125.46</v>
      </c>
      <c r="AD10" s="62">
        <v>2109</v>
      </c>
      <c r="AE10" s="62">
        <f aca="true" t="shared" si="5" ref="AE10:AE27">AC10-AD10</f>
        <v>16.460000000000036</v>
      </c>
      <c r="AF10" s="70">
        <f aca="true" t="shared" si="6" ref="AF10:AF36">N10+O10</f>
        <v>2255.4</v>
      </c>
      <c r="AG10" s="70">
        <v>2241.8</v>
      </c>
      <c r="AH10" s="70">
        <f aca="true" t="shared" si="7" ref="AH10:AH36">AF10-AG10</f>
        <v>13.599999999999909</v>
      </c>
      <c r="AI10" s="70">
        <v>38.44</v>
      </c>
      <c r="AJ10" s="60">
        <v>2171.8</v>
      </c>
      <c r="AK10" s="62">
        <v>2010.67</v>
      </c>
      <c r="AL10" s="62">
        <v>2008</v>
      </c>
      <c r="AM10" s="62">
        <f aca="true" t="shared" si="8" ref="AM10:AM27">AK10-AL10</f>
        <v>2.6700000000000728</v>
      </c>
      <c r="AN10" s="62">
        <f aca="true" t="shared" si="9" ref="AN10:AN27">AE10+AM10</f>
        <v>19.13000000000011</v>
      </c>
      <c r="AO10" s="62">
        <v>108.13</v>
      </c>
      <c r="AP10" s="62">
        <v>2010.67</v>
      </c>
      <c r="AQ10" s="62">
        <f aca="true" t="shared" si="10" ref="AQ10:AQ27">AO10+AP10</f>
        <v>2118.8</v>
      </c>
      <c r="AR10" s="62">
        <v>2117</v>
      </c>
      <c r="AS10" s="62">
        <f aca="true" t="shared" si="11" ref="AS10:AS27">AQ10-AR10</f>
        <v>1.800000000000182</v>
      </c>
      <c r="AT10" s="62">
        <v>2010.68</v>
      </c>
      <c r="AU10" s="62">
        <v>2004</v>
      </c>
      <c r="AV10" s="62">
        <f aca="true" t="shared" si="12" ref="AV10:AV27">AT10-AU10</f>
        <v>6.680000000000064</v>
      </c>
      <c r="AW10" s="62">
        <f aca="true" t="shared" si="13" ref="AW10:AW27">AS10+AV10</f>
        <v>8.480000000000246</v>
      </c>
      <c r="AX10" s="62">
        <f aca="true" t="shared" si="14" ref="AX10:AX27">SUM(BB10,BH10,BM10,)</f>
        <v>6313.45</v>
      </c>
      <c r="AY10" s="62">
        <v>2019.06</v>
      </c>
      <c r="AZ10" s="62">
        <v>99.97</v>
      </c>
      <c r="BA10" s="62">
        <f aca="true" t="shared" si="15" ref="BA10:BA27">AY10+AZ10</f>
        <v>2119.0299999999997</v>
      </c>
      <c r="BB10" s="62">
        <v>2117</v>
      </c>
      <c r="BC10" s="62">
        <f aca="true" t="shared" si="16" ref="BC10:BC27">BA10-BB10</f>
        <v>2.0299999999997453</v>
      </c>
      <c r="BD10" s="62">
        <v>97.42</v>
      </c>
      <c r="BE10" s="62">
        <v>65.67</v>
      </c>
      <c r="BF10" s="62">
        <v>2019.06</v>
      </c>
      <c r="BG10" s="62">
        <f aca="true" t="shared" si="17" ref="BG10:BG27">BD10+BF10+BE10</f>
        <v>2182.15</v>
      </c>
      <c r="BH10" s="62">
        <v>2144</v>
      </c>
      <c r="BI10" s="62">
        <f aca="true" t="shared" si="18" ref="BI10:BI27">BG10-BH10</f>
        <v>38.15000000000009</v>
      </c>
      <c r="BJ10" s="62">
        <v>0</v>
      </c>
      <c r="BK10" s="62">
        <v>33.38</v>
      </c>
      <c r="BL10" s="62">
        <v>2019.07</v>
      </c>
      <c r="BM10" s="62">
        <f aca="true" t="shared" si="19" ref="BM10:BM27">BJ10+BK10+BL10</f>
        <v>2052.45</v>
      </c>
      <c r="BN10" s="70">
        <f aca="true" t="shared" si="20" ref="BN10:BN36">AI10+AJ10</f>
        <v>2210.2400000000002</v>
      </c>
      <c r="BO10" s="70">
        <v>2193</v>
      </c>
      <c r="BP10" s="70">
        <v>17.240000000000236</v>
      </c>
      <c r="BQ10" s="70">
        <v>2561.44</v>
      </c>
      <c r="BR10" s="70">
        <v>2561.44</v>
      </c>
      <c r="BS10" s="70"/>
      <c r="BT10" s="70"/>
      <c r="BU10" s="70"/>
      <c r="BV10" s="70"/>
      <c r="BW10" s="70"/>
      <c r="BX10" s="70"/>
      <c r="BY10" s="107"/>
      <c r="BZ10" s="70"/>
      <c r="CA10" s="70"/>
      <c r="CB10" s="70"/>
      <c r="CC10" s="107"/>
      <c r="CD10" s="107"/>
      <c r="CE10" s="70">
        <v>2561.44</v>
      </c>
      <c r="CF10" s="70"/>
      <c r="CG10" s="70"/>
      <c r="CH10" s="70"/>
      <c r="CI10" s="70"/>
      <c r="CJ10" s="70"/>
      <c r="CK10" s="70"/>
      <c r="CL10" s="70"/>
      <c r="CM10" s="107">
        <f aca="true" t="shared" si="21" ref="CM10:CM27">BQ10+BR10+CE10</f>
        <v>7684.32</v>
      </c>
      <c r="CN10" s="70"/>
      <c r="CO10" s="70"/>
      <c r="CP10" s="107"/>
      <c r="CQ10" s="70">
        <v>2304.18</v>
      </c>
      <c r="CR10" s="70">
        <v>2304.47</v>
      </c>
      <c r="CS10" s="70">
        <v>2304.47</v>
      </c>
      <c r="CT10" s="107">
        <f aca="true" t="shared" si="22" ref="CT10:CT27">CQ10+CR10+CS10</f>
        <v>6913.119999999999</v>
      </c>
      <c r="CU10" s="107"/>
      <c r="CV10" s="70"/>
      <c r="CW10" s="107"/>
      <c r="CX10" s="108"/>
    </row>
    <row r="11" spans="1:102" ht="22.5" customHeight="1" thickBot="1">
      <c r="A11" s="109">
        <v>3</v>
      </c>
      <c r="B11" s="185" t="s">
        <v>6</v>
      </c>
      <c r="C11" s="185"/>
      <c r="D11" s="185"/>
      <c r="E11" s="58" t="s">
        <v>98</v>
      </c>
      <c r="F11" s="59">
        <v>1060</v>
      </c>
      <c r="G11" s="63" t="e">
        <f>#REF!+#REF!</f>
        <v>#REF!</v>
      </c>
      <c r="H11" s="63">
        <v>1061</v>
      </c>
      <c r="I11" s="59">
        <v>1159</v>
      </c>
      <c r="J11" s="59" t="e">
        <f>#REF!-I11</f>
        <v>#REF!</v>
      </c>
      <c r="K11" s="60">
        <v>1336</v>
      </c>
      <c r="L11" s="60">
        <v>1312</v>
      </c>
      <c r="M11" s="82">
        <f t="shared" si="0"/>
        <v>24</v>
      </c>
      <c r="N11" s="82"/>
      <c r="O11" s="60">
        <v>1336</v>
      </c>
      <c r="P11" s="60">
        <v>36.72</v>
      </c>
      <c r="Q11" s="60">
        <v>35.69</v>
      </c>
      <c r="R11" s="61">
        <v>1290.27</v>
      </c>
      <c r="S11" s="62">
        <v>1287</v>
      </c>
      <c r="T11" s="62">
        <f t="shared" si="1"/>
        <v>1359.41</v>
      </c>
      <c r="U11" s="62">
        <f t="shared" si="2"/>
        <v>3.269999999999982</v>
      </c>
      <c r="V11" s="61">
        <v>1217.84</v>
      </c>
      <c r="W11" s="62">
        <v>1217</v>
      </c>
      <c r="X11" s="62">
        <f t="shared" si="3"/>
        <v>0.8399999999999181</v>
      </c>
      <c r="Y11" s="62">
        <f t="shared" si="4"/>
        <v>4.1099999999999</v>
      </c>
      <c r="Z11" s="62">
        <v>74.43</v>
      </c>
      <c r="AA11" s="62">
        <v>90.12</v>
      </c>
      <c r="AB11" s="62">
        <v>1217.84</v>
      </c>
      <c r="AC11" s="62">
        <f>SUM(Z11:AA11:AB11)</f>
        <v>1382.3899999999999</v>
      </c>
      <c r="AD11" s="62">
        <v>1381</v>
      </c>
      <c r="AE11" s="62">
        <f t="shared" si="5"/>
        <v>1.3899999999998727</v>
      </c>
      <c r="AF11" s="70">
        <f t="shared" si="6"/>
        <v>1336</v>
      </c>
      <c r="AG11" s="70">
        <v>1335</v>
      </c>
      <c r="AH11" s="70">
        <f t="shared" si="7"/>
        <v>1</v>
      </c>
      <c r="AI11" s="70">
        <v>23.66</v>
      </c>
      <c r="AJ11" s="62">
        <v>1336.49</v>
      </c>
      <c r="AK11" s="62">
        <v>1237.35</v>
      </c>
      <c r="AL11" s="62">
        <v>1230</v>
      </c>
      <c r="AM11" s="62">
        <f t="shared" si="8"/>
        <v>7.349999999999909</v>
      </c>
      <c r="AN11" s="62">
        <f t="shared" si="9"/>
        <v>8.739999999999782</v>
      </c>
      <c r="AO11" s="62">
        <v>66.54</v>
      </c>
      <c r="AP11" s="62">
        <v>1237.33</v>
      </c>
      <c r="AQ11" s="62">
        <f t="shared" si="10"/>
        <v>1303.87</v>
      </c>
      <c r="AR11" s="62">
        <v>1296</v>
      </c>
      <c r="AS11" s="62">
        <f t="shared" si="11"/>
        <v>7.869999999999891</v>
      </c>
      <c r="AT11" s="62">
        <v>1237.33</v>
      </c>
      <c r="AU11" s="62">
        <v>1233</v>
      </c>
      <c r="AV11" s="62">
        <f t="shared" si="12"/>
        <v>4.329999999999927</v>
      </c>
      <c r="AW11" s="62">
        <f t="shared" si="13"/>
        <v>12.199999999999818</v>
      </c>
      <c r="AX11" s="62">
        <f t="shared" si="14"/>
        <v>3973.11</v>
      </c>
      <c r="AY11" s="62">
        <v>1242.67</v>
      </c>
      <c r="AZ11" s="62">
        <v>61.52</v>
      </c>
      <c r="BA11" s="62">
        <f t="shared" si="15"/>
        <v>1304.19</v>
      </c>
      <c r="BB11" s="62">
        <v>1304</v>
      </c>
      <c r="BC11" s="62">
        <f t="shared" si="16"/>
        <v>0.19000000000005457</v>
      </c>
      <c r="BD11" s="62">
        <v>59.95</v>
      </c>
      <c r="BE11" s="62">
        <v>40.41</v>
      </c>
      <c r="BF11" s="62">
        <v>1242.67</v>
      </c>
      <c r="BG11" s="62">
        <f t="shared" si="17"/>
        <v>1343.0300000000002</v>
      </c>
      <c r="BH11" s="62">
        <v>1338</v>
      </c>
      <c r="BI11" s="62">
        <f t="shared" si="18"/>
        <v>5.0300000000002</v>
      </c>
      <c r="BJ11" s="62">
        <v>67.91</v>
      </c>
      <c r="BK11" s="62">
        <v>20.54</v>
      </c>
      <c r="BL11" s="62">
        <v>1242.66</v>
      </c>
      <c r="BM11" s="62">
        <f t="shared" si="19"/>
        <v>1331.1100000000001</v>
      </c>
      <c r="BN11" s="70">
        <f t="shared" si="20"/>
        <v>1360.15</v>
      </c>
      <c r="BO11" s="70">
        <v>1360</v>
      </c>
      <c r="BP11" s="70">
        <v>0.15000000000009095</v>
      </c>
      <c r="BQ11" s="107">
        <v>1576.27</v>
      </c>
      <c r="BR11" s="107">
        <v>1576.27</v>
      </c>
      <c r="BS11" s="70"/>
      <c r="BT11" s="70"/>
      <c r="BU11" s="70"/>
      <c r="BV11" s="70"/>
      <c r="BW11" s="107"/>
      <c r="BX11" s="70"/>
      <c r="BY11" s="107"/>
      <c r="BZ11" s="70"/>
      <c r="CA11" s="70"/>
      <c r="CB11" s="70"/>
      <c r="CC11" s="107"/>
      <c r="CD11" s="107"/>
      <c r="CE11" s="107">
        <v>1576.27</v>
      </c>
      <c r="CF11" s="70"/>
      <c r="CG11" s="70"/>
      <c r="CH11" s="70"/>
      <c r="CI11" s="70"/>
      <c r="CJ11" s="70"/>
      <c r="CK11" s="70"/>
      <c r="CL11" s="70"/>
      <c r="CM11" s="107">
        <f t="shared" si="21"/>
        <v>4728.8099999999995</v>
      </c>
      <c r="CN11" s="70"/>
      <c r="CO11" s="70"/>
      <c r="CP11" s="107"/>
      <c r="CQ11" s="107">
        <v>1417.97</v>
      </c>
      <c r="CR11" s="107">
        <v>1418.14</v>
      </c>
      <c r="CS11" s="107">
        <v>1418.14</v>
      </c>
      <c r="CT11" s="107">
        <f t="shared" si="22"/>
        <v>4254.25</v>
      </c>
      <c r="CU11" s="107"/>
      <c r="CV11" s="70"/>
      <c r="CW11" s="107"/>
      <c r="CX11" s="108"/>
    </row>
    <row r="12" spans="1:102" ht="21" customHeight="1" thickBot="1">
      <c r="A12" s="110">
        <v>4</v>
      </c>
      <c r="B12" s="185" t="s">
        <v>7</v>
      </c>
      <c r="C12" s="185"/>
      <c r="D12" s="185"/>
      <c r="E12" s="58" t="s">
        <v>98</v>
      </c>
      <c r="F12" s="59">
        <v>1047</v>
      </c>
      <c r="G12" s="63" t="e">
        <f>#REF!+#REF!</f>
        <v>#REF!</v>
      </c>
      <c r="H12" s="63">
        <v>1053.8</v>
      </c>
      <c r="I12" s="59">
        <v>1060.8</v>
      </c>
      <c r="J12" s="59" t="e">
        <f>#REF!-I12</f>
        <v>#REF!</v>
      </c>
      <c r="K12" s="60">
        <v>1336</v>
      </c>
      <c r="L12" s="60">
        <v>1333</v>
      </c>
      <c r="M12" s="82">
        <f t="shared" si="0"/>
        <v>3</v>
      </c>
      <c r="N12" s="82">
        <v>51.94</v>
      </c>
      <c r="O12" s="60">
        <v>1336</v>
      </c>
      <c r="P12" s="60">
        <v>36.72</v>
      </c>
      <c r="Q12" s="60"/>
      <c r="R12" s="61">
        <v>1254.58</v>
      </c>
      <c r="S12" s="62">
        <v>1217</v>
      </c>
      <c r="T12" s="62">
        <f t="shared" si="1"/>
        <v>1253.72</v>
      </c>
      <c r="U12" s="62">
        <f t="shared" si="2"/>
        <v>37.57999999999993</v>
      </c>
      <c r="V12" s="61">
        <v>1217.84</v>
      </c>
      <c r="W12" s="62">
        <v>1214.6</v>
      </c>
      <c r="X12" s="62">
        <f t="shared" si="3"/>
        <v>3.240000000000009</v>
      </c>
      <c r="Y12" s="62">
        <f t="shared" si="4"/>
        <v>40.819999999999936</v>
      </c>
      <c r="Z12" s="62"/>
      <c r="AA12" s="62">
        <v>90.12</v>
      </c>
      <c r="AB12" s="62">
        <v>1217.84</v>
      </c>
      <c r="AC12" s="62">
        <f>SUM(Z12:AA12:AB12)</f>
        <v>1307.96</v>
      </c>
      <c r="AD12" s="62">
        <v>1302</v>
      </c>
      <c r="AE12" s="62">
        <f t="shared" si="5"/>
        <v>5.960000000000036</v>
      </c>
      <c r="AF12" s="70">
        <f t="shared" si="6"/>
        <v>1387.94</v>
      </c>
      <c r="AG12" s="70">
        <v>1383</v>
      </c>
      <c r="AH12" s="70">
        <f t="shared" si="7"/>
        <v>4.940000000000055</v>
      </c>
      <c r="AI12" s="70">
        <v>23.66</v>
      </c>
      <c r="AJ12" s="62">
        <v>1336.49</v>
      </c>
      <c r="AK12" s="62">
        <v>1237.35</v>
      </c>
      <c r="AL12" s="62">
        <v>1235.6</v>
      </c>
      <c r="AM12" s="62">
        <f t="shared" si="8"/>
        <v>1.75</v>
      </c>
      <c r="AN12" s="62">
        <f t="shared" si="9"/>
        <v>7.710000000000036</v>
      </c>
      <c r="AO12" s="62">
        <v>66.54</v>
      </c>
      <c r="AP12" s="62">
        <v>1237.33</v>
      </c>
      <c r="AQ12" s="62">
        <f t="shared" si="10"/>
        <v>1303.87</v>
      </c>
      <c r="AR12" s="62">
        <v>1300.8</v>
      </c>
      <c r="AS12" s="62">
        <f t="shared" si="11"/>
        <v>3.0699999999999363</v>
      </c>
      <c r="AT12" s="62">
        <v>1237.33</v>
      </c>
      <c r="AU12" s="62">
        <v>1224</v>
      </c>
      <c r="AV12" s="62">
        <f t="shared" si="12"/>
        <v>13.329999999999927</v>
      </c>
      <c r="AW12" s="62">
        <f t="shared" si="13"/>
        <v>16.399999999999864</v>
      </c>
      <c r="AX12" s="62">
        <f t="shared" si="14"/>
        <v>3962.71</v>
      </c>
      <c r="AY12" s="62">
        <v>1242.67</v>
      </c>
      <c r="AZ12" s="62">
        <v>61.52</v>
      </c>
      <c r="BA12" s="62">
        <f t="shared" si="15"/>
        <v>1304.19</v>
      </c>
      <c r="BB12" s="62">
        <v>1291.8</v>
      </c>
      <c r="BC12" s="62">
        <f t="shared" si="16"/>
        <v>12.3900000000001</v>
      </c>
      <c r="BD12" s="62">
        <v>59.95</v>
      </c>
      <c r="BE12" s="62">
        <v>40.41</v>
      </c>
      <c r="BF12" s="62">
        <v>1242.67</v>
      </c>
      <c r="BG12" s="62">
        <f t="shared" si="17"/>
        <v>1343.0300000000002</v>
      </c>
      <c r="BH12" s="62">
        <v>1339.8</v>
      </c>
      <c r="BI12" s="62">
        <f t="shared" si="18"/>
        <v>3.2300000000002456</v>
      </c>
      <c r="BJ12" s="62">
        <v>67.91</v>
      </c>
      <c r="BK12" s="62">
        <v>20.54</v>
      </c>
      <c r="BL12" s="62">
        <v>1242.66</v>
      </c>
      <c r="BM12" s="62">
        <f t="shared" si="19"/>
        <v>1331.1100000000001</v>
      </c>
      <c r="BN12" s="70">
        <f t="shared" si="20"/>
        <v>1360.15</v>
      </c>
      <c r="BO12" s="70">
        <v>1354</v>
      </c>
      <c r="BP12" s="70">
        <v>6.150000000000091</v>
      </c>
      <c r="BQ12" s="107">
        <v>1576.27</v>
      </c>
      <c r="BR12" s="107">
        <v>1576.27</v>
      </c>
      <c r="BS12" s="70"/>
      <c r="BT12" s="70"/>
      <c r="BU12" s="70"/>
      <c r="BV12" s="70"/>
      <c r="BW12" s="107"/>
      <c r="BX12" s="70"/>
      <c r="BY12" s="107"/>
      <c r="BZ12" s="70"/>
      <c r="CA12" s="70"/>
      <c r="CB12" s="70"/>
      <c r="CC12" s="107"/>
      <c r="CD12" s="107"/>
      <c r="CE12" s="107">
        <v>1576.27</v>
      </c>
      <c r="CF12" s="70"/>
      <c r="CG12" s="70"/>
      <c r="CH12" s="70"/>
      <c r="CI12" s="70"/>
      <c r="CJ12" s="70"/>
      <c r="CK12" s="70"/>
      <c r="CL12" s="70"/>
      <c r="CM12" s="107">
        <f t="shared" si="21"/>
        <v>4728.8099999999995</v>
      </c>
      <c r="CN12" s="70"/>
      <c r="CO12" s="70"/>
      <c r="CP12" s="107"/>
      <c r="CQ12" s="107">
        <v>1417.97</v>
      </c>
      <c r="CR12" s="107">
        <v>1418.14</v>
      </c>
      <c r="CS12" s="107">
        <v>1418.14</v>
      </c>
      <c r="CT12" s="107">
        <f t="shared" si="22"/>
        <v>4254.25</v>
      </c>
      <c r="CU12" s="107"/>
      <c r="CV12" s="70"/>
      <c r="CW12" s="107"/>
      <c r="CX12" s="108"/>
    </row>
    <row r="13" spans="1:102" ht="23.25" customHeight="1" thickBot="1">
      <c r="A13" s="109">
        <v>5</v>
      </c>
      <c r="B13" s="185" t="s">
        <v>9</v>
      </c>
      <c r="C13" s="185"/>
      <c r="D13" s="185"/>
      <c r="E13" s="58" t="s">
        <v>98</v>
      </c>
      <c r="F13" s="59">
        <v>1032</v>
      </c>
      <c r="G13" s="63" t="e">
        <f>#REF!+#REF!</f>
        <v>#REF!</v>
      </c>
      <c r="H13" s="63">
        <v>1039</v>
      </c>
      <c r="I13" s="59">
        <v>1064</v>
      </c>
      <c r="J13" s="59" t="e">
        <f>#REF!-I13</f>
        <v>#REF!</v>
      </c>
      <c r="K13" s="60">
        <v>1336</v>
      </c>
      <c r="L13" s="60">
        <v>1330</v>
      </c>
      <c r="M13" s="82">
        <f t="shared" si="0"/>
        <v>6</v>
      </c>
      <c r="N13" s="82">
        <v>51.94</v>
      </c>
      <c r="O13" s="60">
        <v>1336</v>
      </c>
      <c r="P13" s="60">
        <v>36.72</v>
      </c>
      <c r="Q13" s="60"/>
      <c r="R13" s="61">
        <v>1254.58</v>
      </c>
      <c r="S13" s="62">
        <v>1229</v>
      </c>
      <c r="T13" s="62">
        <f t="shared" si="1"/>
        <v>1265.72</v>
      </c>
      <c r="U13" s="62">
        <f t="shared" si="2"/>
        <v>25.579999999999927</v>
      </c>
      <c r="V13" s="61">
        <v>1217.84</v>
      </c>
      <c r="W13" s="62">
        <v>1204</v>
      </c>
      <c r="X13" s="62">
        <f t="shared" si="3"/>
        <v>13.839999999999918</v>
      </c>
      <c r="Y13" s="62">
        <f t="shared" si="4"/>
        <v>39.419999999999845</v>
      </c>
      <c r="Z13" s="62"/>
      <c r="AA13" s="62">
        <v>90.12</v>
      </c>
      <c r="AB13" s="62">
        <v>1217.84</v>
      </c>
      <c r="AC13" s="62">
        <f>SUM(Z13:AA13:AB13)</f>
        <v>1307.96</v>
      </c>
      <c r="AD13" s="62">
        <v>1305</v>
      </c>
      <c r="AE13" s="62">
        <f t="shared" si="5"/>
        <v>2.9600000000000364</v>
      </c>
      <c r="AF13" s="70">
        <f t="shared" si="6"/>
        <v>1387.94</v>
      </c>
      <c r="AG13" s="70">
        <v>1346</v>
      </c>
      <c r="AH13" s="70">
        <f t="shared" si="7"/>
        <v>41.940000000000055</v>
      </c>
      <c r="AI13" s="70"/>
      <c r="AJ13" s="62">
        <v>1336.49</v>
      </c>
      <c r="AK13" s="62">
        <v>1237.35</v>
      </c>
      <c r="AL13" s="62">
        <v>1227</v>
      </c>
      <c r="AM13" s="62">
        <f t="shared" si="8"/>
        <v>10.349999999999909</v>
      </c>
      <c r="AN13" s="62">
        <f t="shared" si="9"/>
        <v>13.309999999999945</v>
      </c>
      <c r="AO13" s="62">
        <v>66.54</v>
      </c>
      <c r="AP13" s="62">
        <v>1237.33</v>
      </c>
      <c r="AQ13" s="62">
        <f t="shared" si="10"/>
        <v>1303.87</v>
      </c>
      <c r="AR13" s="62">
        <v>1236</v>
      </c>
      <c r="AS13" s="62">
        <f t="shared" si="11"/>
        <v>67.86999999999989</v>
      </c>
      <c r="AT13" s="62">
        <v>1237.33</v>
      </c>
      <c r="AU13" s="62">
        <v>1126</v>
      </c>
      <c r="AV13" s="62">
        <f t="shared" si="12"/>
        <v>111.32999999999993</v>
      </c>
      <c r="AW13" s="62">
        <f t="shared" si="13"/>
        <v>179.19999999999982</v>
      </c>
      <c r="AX13" s="62">
        <f t="shared" si="14"/>
        <v>3794.11</v>
      </c>
      <c r="AY13" s="62">
        <v>1242.67</v>
      </c>
      <c r="AZ13" s="62"/>
      <c r="BA13" s="62">
        <f t="shared" si="15"/>
        <v>1242.67</v>
      </c>
      <c r="BB13" s="62">
        <v>1197</v>
      </c>
      <c r="BC13" s="62">
        <f t="shared" si="16"/>
        <v>45.67000000000007</v>
      </c>
      <c r="BD13" s="62"/>
      <c r="BE13" s="62">
        <v>40.41</v>
      </c>
      <c r="BF13" s="62">
        <v>1242.67</v>
      </c>
      <c r="BG13" s="62">
        <f t="shared" si="17"/>
        <v>1283.0800000000002</v>
      </c>
      <c r="BH13" s="62">
        <v>1266</v>
      </c>
      <c r="BI13" s="62">
        <f t="shared" si="18"/>
        <v>17.080000000000155</v>
      </c>
      <c r="BJ13" s="62">
        <v>67.91</v>
      </c>
      <c r="BK13" s="62">
        <v>20.54</v>
      </c>
      <c r="BL13" s="62">
        <v>1242.66</v>
      </c>
      <c r="BM13" s="62">
        <f t="shared" si="19"/>
        <v>1331.1100000000001</v>
      </c>
      <c r="BN13" s="70">
        <f t="shared" si="20"/>
        <v>1336.49</v>
      </c>
      <c r="BO13" s="70">
        <v>1321</v>
      </c>
      <c r="BP13" s="70">
        <v>15.49</v>
      </c>
      <c r="BQ13" s="107">
        <v>1576.27</v>
      </c>
      <c r="BR13" s="107">
        <v>1576.27</v>
      </c>
      <c r="BS13" s="70"/>
      <c r="BT13" s="70"/>
      <c r="BU13" s="70"/>
      <c r="BV13" s="70"/>
      <c r="BW13" s="107"/>
      <c r="BX13" s="70"/>
      <c r="BY13" s="107"/>
      <c r="BZ13" s="70"/>
      <c r="CA13" s="70"/>
      <c r="CB13" s="70"/>
      <c r="CC13" s="107"/>
      <c r="CD13" s="107"/>
      <c r="CE13" s="107">
        <v>1576.27</v>
      </c>
      <c r="CF13" s="70"/>
      <c r="CG13" s="70"/>
      <c r="CH13" s="70"/>
      <c r="CI13" s="70"/>
      <c r="CJ13" s="70"/>
      <c r="CK13" s="70"/>
      <c r="CL13" s="70"/>
      <c r="CM13" s="107">
        <f t="shared" si="21"/>
        <v>4728.8099999999995</v>
      </c>
      <c r="CN13" s="70"/>
      <c r="CO13" s="70"/>
      <c r="CP13" s="107"/>
      <c r="CQ13" s="107">
        <v>1417.97</v>
      </c>
      <c r="CR13" s="107">
        <v>1418.14</v>
      </c>
      <c r="CS13" s="107">
        <v>1418.14</v>
      </c>
      <c r="CT13" s="107">
        <f t="shared" si="22"/>
        <v>4254.25</v>
      </c>
      <c r="CU13" s="107"/>
      <c r="CV13" s="70"/>
      <c r="CW13" s="107"/>
      <c r="CX13" s="108"/>
    </row>
    <row r="14" spans="1:102" ht="24" customHeight="1" thickBot="1">
      <c r="A14" s="109">
        <v>6</v>
      </c>
      <c r="B14" s="185" t="s">
        <v>10</v>
      </c>
      <c r="C14" s="185"/>
      <c r="D14" s="185"/>
      <c r="E14" s="58" t="s">
        <v>98</v>
      </c>
      <c r="F14" s="59">
        <v>588</v>
      </c>
      <c r="G14" s="63" t="e">
        <f>#REF!+#REF!</f>
        <v>#REF!</v>
      </c>
      <c r="H14" s="63">
        <v>1061</v>
      </c>
      <c r="I14" s="59">
        <v>1084</v>
      </c>
      <c r="J14" s="59" t="e">
        <f>#REF!-I14</f>
        <v>#REF!</v>
      </c>
      <c r="K14" s="60">
        <v>1336</v>
      </c>
      <c r="L14" s="60">
        <v>1319</v>
      </c>
      <c r="M14" s="82">
        <f t="shared" si="0"/>
        <v>17</v>
      </c>
      <c r="N14" s="82">
        <v>51.94</v>
      </c>
      <c r="O14" s="60">
        <v>1336</v>
      </c>
      <c r="P14" s="60">
        <v>36.72</v>
      </c>
      <c r="Q14" s="60">
        <v>35.69</v>
      </c>
      <c r="R14" s="61">
        <v>1290.27</v>
      </c>
      <c r="S14" s="62">
        <v>1272</v>
      </c>
      <c r="T14" s="62">
        <f t="shared" si="1"/>
        <v>1344.41</v>
      </c>
      <c r="U14" s="62">
        <f t="shared" si="2"/>
        <v>18.269999999999982</v>
      </c>
      <c r="V14" s="61">
        <v>1217.84</v>
      </c>
      <c r="W14" s="62">
        <v>1204</v>
      </c>
      <c r="X14" s="62">
        <f t="shared" si="3"/>
        <v>13.839999999999918</v>
      </c>
      <c r="Y14" s="62">
        <f t="shared" si="4"/>
        <v>32.1099999999999</v>
      </c>
      <c r="Z14" s="62"/>
      <c r="AA14" s="62">
        <v>90.12</v>
      </c>
      <c r="AB14" s="62">
        <v>1217.84</v>
      </c>
      <c r="AC14" s="62">
        <f>SUM(Z14:AA14:AB14)</f>
        <v>1307.96</v>
      </c>
      <c r="AD14" s="62">
        <v>1291</v>
      </c>
      <c r="AE14" s="62">
        <f t="shared" si="5"/>
        <v>16.960000000000036</v>
      </c>
      <c r="AF14" s="70">
        <f t="shared" si="6"/>
        <v>1387.94</v>
      </c>
      <c r="AG14" s="70">
        <v>1313</v>
      </c>
      <c r="AH14" s="70">
        <f t="shared" si="7"/>
        <v>74.94000000000005</v>
      </c>
      <c r="AI14" s="70"/>
      <c r="AJ14" s="62">
        <v>1336.49</v>
      </c>
      <c r="AK14" s="62">
        <v>1237.35</v>
      </c>
      <c r="AL14" s="62">
        <v>1219</v>
      </c>
      <c r="AM14" s="62">
        <f t="shared" si="8"/>
        <v>18.34999999999991</v>
      </c>
      <c r="AN14" s="62">
        <f t="shared" si="9"/>
        <v>35.309999999999945</v>
      </c>
      <c r="AO14" s="62"/>
      <c r="AP14" s="62">
        <v>1237.33</v>
      </c>
      <c r="AQ14" s="62">
        <f t="shared" si="10"/>
        <v>1237.33</v>
      </c>
      <c r="AR14" s="62">
        <v>1229</v>
      </c>
      <c r="AS14" s="62">
        <f t="shared" si="11"/>
        <v>8.329999999999927</v>
      </c>
      <c r="AT14" s="62">
        <v>1237.33</v>
      </c>
      <c r="AU14" s="62">
        <v>1223</v>
      </c>
      <c r="AV14" s="62">
        <f t="shared" si="12"/>
        <v>14.329999999999927</v>
      </c>
      <c r="AW14" s="62">
        <f t="shared" si="13"/>
        <v>22.659999999999854</v>
      </c>
      <c r="AX14" s="62">
        <f t="shared" si="14"/>
        <v>3898.11</v>
      </c>
      <c r="AY14" s="62">
        <v>1242.67</v>
      </c>
      <c r="AZ14" s="62"/>
      <c r="BA14" s="62">
        <f t="shared" si="15"/>
        <v>1242.67</v>
      </c>
      <c r="BB14" s="62">
        <v>1240</v>
      </c>
      <c r="BC14" s="62">
        <f t="shared" si="16"/>
        <v>2.6700000000000728</v>
      </c>
      <c r="BD14" s="62">
        <v>59.95</v>
      </c>
      <c r="BE14" s="62">
        <v>40.41</v>
      </c>
      <c r="BF14" s="62">
        <v>1242.67</v>
      </c>
      <c r="BG14" s="62">
        <f t="shared" si="17"/>
        <v>1343.0300000000002</v>
      </c>
      <c r="BH14" s="62">
        <v>1327</v>
      </c>
      <c r="BI14" s="62">
        <f t="shared" si="18"/>
        <v>16.0300000000002</v>
      </c>
      <c r="BJ14" s="62">
        <v>67.91</v>
      </c>
      <c r="BK14" s="62">
        <v>20.54</v>
      </c>
      <c r="BL14" s="62">
        <v>1242.66</v>
      </c>
      <c r="BM14" s="62">
        <f t="shared" si="19"/>
        <v>1331.1100000000001</v>
      </c>
      <c r="BN14" s="70">
        <f t="shared" si="20"/>
        <v>1336.49</v>
      </c>
      <c r="BO14" s="70">
        <v>1303</v>
      </c>
      <c r="BP14" s="70">
        <v>33.49</v>
      </c>
      <c r="BQ14" s="107">
        <v>1576.27</v>
      </c>
      <c r="BR14" s="107">
        <v>1576.27</v>
      </c>
      <c r="BS14" s="70"/>
      <c r="BT14" s="70"/>
      <c r="BU14" s="70"/>
      <c r="BV14" s="70"/>
      <c r="BW14" s="107"/>
      <c r="BX14" s="70"/>
      <c r="BY14" s="107"/>
      <c r="BZ14" s="70"/>
      <c r="CA14" s="70"/>
      <c r="CB14" s="70"/>
      <c r="CC14" s="107"/>
      <c r="CD14" s="107"/>
      <c r="CE14" s="107">
        <v>1576.27</v>
      </c>
      <c r="CF14" s="70"/>
      <c r="CG14" s="70"/>
      <c r="CH14" s="70"/>
      <c r="CI14" s="70"/>
      <c r="CJ14" s="70"/>
      <c r="CK14" s="70"/>
      <c r="CL14" s="70"/>
      <c r="CM14" s="107">
        <f t="shared" si="21"/>
        <v>4728.8099999999995</v>
      </c>
      <c r="CN14" s="70"/>
      <c r="CP14" s="107"/>
      <c r="CQ14" s="107">
        <v>1417.97</v>
      </c>
      <c r="CR14" s="107">
        <v>1418.14</v>
      </c>
      <c r="CS14" s="107">
        <v>1418.14</v>
      </c>
      <c r="CT14" s="107">
        <f t="shared" si="22"/>
        <v>4254.25</v>
      </c>
      <c r="CU14" s="107"/>
      <c r="CV14" s="70"/>
      <c r="CW14" s="107"/>
      <c r="CX14" s="108"/>
    </row>
    <row r="15" spans="1:102" ht="18" customHeight="1" thickBot="1">
      <c r="A15" s="110">
        <f>A14+1</f>
        <v>7</v>
      </c>
      <c r="B15" s="185" t="s">
        <v>177</v>
      </c>
      <c r="C15" s="185"/>
      <c r="D15" s="185"/>
      <c r="E15" s="58" t="s">
        <v>98</v>
      </c>
      <c r="F15" s="59">
        <v>1044</v>
      </c>
      <c r="G15" s="63" t="e">
        <f>#REF!+#REF!</f>
        <v>#REF!</v>
      </c>
      <c r="H15" s="63">
        <v>1061</v>
      </c>
      <c r="I15" s="59">
        <v>1158</v>
      </c>
      <c r="J15" s="59" t="e">
        <f>#REF!-I15</f>
        <v>#REF!</v>
      </c>
      <c r="K15" s="60">
        <v>1336</v>
      </c>
      <c r="L15" s="60">
        <v>1333</v>
      </c>
      <c r="M15" s="82">
        <f t="shared" si="0"/>
        <v>3</v>
      </c>
      <c r="N15" s="82">
        <v>51.94</v>
      </c>
      <c r="O15" s="60">
        <v>1336</v>
      </c>
      <c r="P15" s="60">
        <v>36.72</v>
      </c>
      <c r="Q15" s="60">
        <v>35.69</v>
      </c>
      <c r="R15" s="61">
        <v>1290.27</v>
      </c>
      <c r="S15" s="62">
        <v>1290</v>
      </c>
      <c r="T15" s="62">
        <f t="shared" si="1"/>
        <v>1362.41</v>
      </c>
      <c r="U15" s="62">
        <f t="shared" si="2"/>
        <v>0.2699999999999818</v>
      </c>
      <c r="V15" s="61">
        <v>1217.84</v>
      </c>
      <c r="W15" s="62">
        <v>1213</v>
      </c>
      <c r="X15" s="62">
        <f t="shared" si="3"/>
        <v>4.839999999999918</v>
      </c>
      <c r="Y15" s="62">
        <f t="shared" si="4"/>
        <v>5.1099999999999</v>
      </c>
      <c r="Z15" s="62">
        <v>74.43</v>
      </c>
      <c r="AA15" s="62">
        <v>90.12</v>
      </c>
      <c r="AB15" s="62">
        <v>1217.84</v>
      </c>
      <c r="AC15" s="62">
        <f>SUM(Z15:AA15:AB15)</f>
        <v>1382.3899999999999</v>
      </c>
      <c r="AD15" s="62">
        <v>1378</v>
      </c>
      <c r="AE15" s="62">
        <f t="shared" si="5"/>
        <v>4.389999999999873</v>
      </c>
      <c r="AF15" s="70">
        <f t="shared" si="6"/>
        <v>1387.94</v>
      </c>
      <c r="AG15" s="70">
        <v>1373</v>
      </c>
      <c r="AH15" s="70">
        <f t="shared" si="7"/>
        <v>14.940000000000055</v>
      </c>
      <c r="AI15" s="70">
        <v>23.66</v>
      </c>
      <c r="AJ15" s="62">
        <v>1336.49</v>
      </c>
      <c r="AK15" s="62">
        <v>1237.35</v>
      </c>
      <c r="AL15" s="62">
        <v>1233</v>
      </c>
      <c r="AM15" s="62">
        <f t="shared" si="8"/>
        <v>4.349999999999909</v>
      </c>
      <c r="AN15" s="62">
        <f t="shared" si="9"/>
        <v>8.739999999999782</v>
      </c>
      <c r="AO15" s="62">
        <v>66.54</v>
      </c>
      <c r="AP15" s="62">
        <v>1237.33</v>
      </c>
      <c r="AQ15" s="62">
        <f t="shared" si="10"/>
        <v>1303.87</v>
      </c>
      <c r="AR15" s="62">
        <v>1290</v>
      </c>
      <c r="AS15" s="62">
        <f t="shared" si="11"/>
        <v>13.86999999999989</v>
      </c>
      <c r="AT15" s="62">
        <v>1237.33</v>
      </c>
      <c r="AU15" s="62">
        <v>1232</v>
      </c>
      <c r="AV15" s="62">
        <f t="shared" si="12"/>
        <v>5.329999999999927</v>
      </c>
      <c r="AW15" s="62">
        <f t="shared" si="13"/>
        <v>19.199999999999818</v>
      </c>
      <c r="AX15" s="62">
        <f t="shared" si="14"/>
        <v>3963.11</v>
      </c>
      <c r="AY15" s="62">
        <v>1242.67</v>
      </c>
      <c r="AZ15" s="62">
        <v>61.52</v>
      </c>
      <c r="BA15" s="62">
        <f t="shared" si="15"/>
        <v>1304.19</v>
      </c>
      <c r="BB15" s="62">
        <v>1289</v>
      </c>
      <c r="BC15" s="62">
        <f t="shared" si="16"/>
        <v>15.190000000000055</v>
      </c>
      <c r="BD15" s="62">
        <v>59.95</v>
      </c>
      <c r="BE15" s="62">
        <v>40.41</v>
      </c>
      <c r="BF15" s="62">
        <v>1242.67</v>
      </c>
      <c r="BG15" s="62">
        <f t="shared" si="17"/>
        <v>1343.0300000000002</v>
      </c>
      <c r="BH15" s="62">
        <v>1343</v>
      </c>
      <c r="BI15" s="62">
        <f t="shared" si="18"/>
        <v>0.03000000000020009</v>
      </c>
      <c r="BJ15" s="62">
        <v>67.91</v>
      </c>
      <c r="BK15" s="62">
        <v>20.54</v>
      </c>
      <c r="BL15" s="62">
        <v>1242.66</v>
      </c>
      <c r="BM15" s="62">
        <f t="shared" si="19"/>
        <v>1331.1100000000001</v>
      </c>
      <c r="BN15" s="70">
        <f t="shared" si="20"/>
        <v>1360.15</v>
      </c>
      <c r="BO15" s="70">
        <v>1344</v>
      </c>
      <c r="BP15" s="70">
        <v>16.15000000000009</v>
      </c>
      <c r="BQ15" s="107">
        <v>1576.27</v>
      </c>
      <c r="BR15" s="107">
        <v>1576.27</v>
      </c>
      <c r="BS15" s="70"/>
      <c r="BT15" s="70"/>
      <c r="BU15" s="70"/>
      <c r="BV15" s="70"/>
      <c r="BW15" s="107"/>
      <c r="BX15" s="70"/>
      <c r="BY15" s="107"/>
      <c r="BZ15" s="70"/>
      <c r="CA15" s="70"/>
      <c r="CB15" s="70"/>
      <c r="CC15" s="107"/>
      <c r="CD15" s="107"/>
      <c r="CE15" s="107">
        <v>1576.27</v>
      </c>
      <c r="CF15" s="70"/>
      <c r="CG15" s="70"/>
      <c r="CH15" s="70"/>
      <c r="CI15" s="70"/>
      <c r="CJ15" s="70"/>
      <c r="CK15" s="70"/>
      <c r="CL15" s="70"/>
      <c r="CM15" s="107">
        <f t="shared" si="21"/>
        <v>4728.8099999999995</v>
      </c>
      <c r="CN15" s="70"/>
      <c r="CP15" s="107"/>
      <c r="CQ15" s="107">
        <v>1417.97</v>
      </c>
      <c r="CR15" s="107">
        <v>1418.14</v>
      </c>
      <c r="CS15" s="107">
        <v>1418.14</v>
      </c>
      <c r="CT15" s="107">
        <f t="shared" si="22"/>
        <v>4254.25</v>
      </c>
      <c r="CU15" s="107"/>
      <c r="CV15" s="70"/>
      <c r="CW15" s="107"/>
      <c r="CX15" s="108"/>
    </row>
    <row r="16" spans="1:102" ht="27" customHeight="1" thickBot="1">
      <c r="A16" s="109">
        <v>8</v>
      </c>
      <c r="B16" s="185" t="s">
        <v>12</v>
      </c>
      <c r="C16" s="185"/>
      <c r="D16" s="185"/>
      <c r="E16" s="58" t="s">
        <v>98</v>
      </c>
      <c r="F16" s="59">
        <v>1061</v>
      </c>
      <c r="G16" s="63" t="e">
        <f>#REF!+#REF!</f>
        <v>#REF!</v>
      </c>
      <c r="H16" s="63">
        <v>1049</v>
      </c>
      <c r="I16" s="59">
        <v>1165</v>
      </c>
      <c r="J16" s="59" t="e">
        <f>#REF!-I16</f>
        <v>#REF!</v>
      </c>
      <c r="K16" s="60">
        <v>1336</v>
      </c>
      <c r="L16" s="60">
        <v>1332</v>
      </c>
      <c r="M16" s="82">
        <f t="shared" si="0"/>
        <v>4</v>
      </c>
      <c r="N16" s="82">
        <v>51.94</v>
      </c>
      <c r="O16" s="60">
        <v>1336</v>
      </c>
      <c r="P16" s="60">
        <v>36.72</v>
      </c>
      <c r="Q16" s="60">
        <v>35.69</v>
      </c>
      <c r="R16" s="61">
        <v>1290.27</v>
      </c>
      <c r="S16" s="62">
        <v>1275</v>
      </c>
      <c r="T16" s="62">
        <f t="shared" si="1"/>
        <v>1347.41</v>
      </c>
      <c r="U16" s="62">
        <f t="shared" si="2"/>
        <v>15.269999999999982</v>
      </c>
      <c r="V16" s="61">
        <v>1217.84</v>
      </c>
      <c r="W16" s="62">
        <v>1217</v>
      </c>
      <c r="X16" s="62">
        <f t="shared" si="3"/>
        <v>0.8399999999999181</v>
      </c>
      <c r="Y16" s="62">
        <f t="shared" si="4"/>
        <v>16.1099999999999</v>
      </c>
      <c r="Z16" s="62">
        <v>74.43</v>
      </c>
      <c r="AA16" s="62">
        <v>90.12</v>
      </c>
      <c r="AB16" s="62">
        <v>1217.84</v>
      </c>
      <c r="AC16" s="62">
        <f>SUM(Z16:AA16:AB16)</f>
        <v>1382.3899999999999</v>
      </c>
      <c r="AD16" s="62">
        <v>1372</v>
      </c>
      <c r="AE16" s="62">
        <f t="shared" si="5"/>
        <v>10.389999999999873</v>
      </c>
      <c r="AF16" s="70">
        <f t="shared" si="6"/>
        <v>1387.94</v>
      </c>
      <c r="AG16" s="70">
        <v>1379</v>
      </c>
      <c r="AH16" s="70">
        <f t="shared" si="7"/>
        <v>8.940000000000055</v>
      </c>
      <c r="AI16" s="70">
        <v>23.66</v>
      </c>
      <c r="AJ16" s="62">
        <v>1336.49</v>
      </c>
      <c r="AK16" s="62">
        <v>1237.35</v>
      </c>
      <c r="AL16" s="62">
        <v>1220</v>
      </c>
      <c r="AM16" s="62">
        <f t="shared" si="8"/>
        <v>17.34999999999991</v>
      </c>
      <c r="AN16" s="62">
        <f t="shared" si="9"/>
        <v>27.73999999999978</v>
      </c>
      <c r="AO16" s="62"/>
      <c r="AP16" s="62">
        <v>1237.33</v>
      </c>
      <c r="AQ16" s="62">
        <f t="shared" si="10"/>
        <v>1237.33</v>
      </c>
      <c r="AR16" s="62">
        <v>1230</v>
      </c>
      <c r="AS16" s="62">
        <f t="shared" si="11"/>
        <v>7.329999999999927</v>
      </c>
      <c r="AT16" s="62">
        <v>1237.33</v>
      </c>
      <c r="AU16" s="62">
        <v>1237</v>
      </c>
      <c r="AV16" s="62">
        <f t="shared" si="12"/>
        <v>0.32999999999992724</v>
      </c>
      <c r="AW16" s="62">
        <f t="shared" si="13"/>
        <v>7.6599999999998545</v>
      </c>
      <c r="AX16" s="62">
        <f t="shared" si="14"/>
        <v>3967.11</v>
      </c>
      <c r="AY16" s="62">
        <v>1242.67</v>
      </c>
      <c r="AZ16" s="62">
        <v>61.52</v>
      </c>
      <c r="BA16" s="62">
        <f t="shared" si="15"/>
        <v>1304.19</v>
      </c>
      <c r="BB16" s="62">
        <v>1299</v>
      </c>
      <c r="BC16" s="62">
        <f t="shared" si="16"/>
        <v>5.190000000000055</v>
      </c>
      <c r="BD16" s="62">
        <v>59.95</v>
      </c>
      <c r="BE16" s="62">
        <v>40.41</v>
      </c>
      <c r="BF16" s="62">
        <v>1242.67</v>
      </c>
      <c r="BG16" s="62">
        <f t="shared" si="17"/>
        <v>1343.0300000000002</v>
      </c>
      <c r="BH16" s="62">
        <v>1337</v>
      </c>
      <c r="BI16" s="62">
        <f t="shared" si="18"/>
        <v>6.0300000000002</v>
      </c>
      <c r="BJ16" s="62">
        <v>67.91</v>
      </c>
      <c r="BK16" s="62">
        <v>20.54</v>
      </c>
      <c r="BL16" s="62">
        <v>1242.66</v>
      </c>
      <c r="BM16" s="62">
        <f t="shared" si="19"/>
        <v>1331.1100000000001</v>
      </c>
      <c r="BN16" s="70">
        <f t="shared" si="20"/>
        <v>1360.15</v>
      </c>
      <c r="BO16" s="70">
        <v>1358</v>
      </c>
      <c r="BP16" s="70">
        <v>2.150000000000091</v>
      </c>
      <c r="BQ16" s="107">
        <v>1576.27</v>
      </c>
      <c r="BR16" s="107">
        <v>1576.27</v>
      </c>
      <c r="BS16" s="70"/>
      <c r="BT16" s="70"/>
      <c r="BU16" s="70"/>
      <c r="BV16" s="70"/>
      <c r="BW16" s="107"/>
      <c r="BX16" s="70"/>
      <c r="BY16" s="107"/>
      <c r="BZ16" s="70"/>
      <c r="CA16" s="70"/>
      <c r="CB16" s="70"/>
      <c r="CC16" s="107"/>
      <c r="CD16" s="107"/>
      <c r="CE16" s="107">
        <v>1576.27</v>
      </c>
      <c r="CF16" s="70"/>
      <c r="CG16" s="70"/>
      <c r="CH16" s="70"/>
      <c r="CI16" s="70"/>
      <c r="CJ16" s="70"/>
      <c r="CK16" s="70"/>
      <c r="CL16" s="70"/>
      <c r="CM16" s="107">
        <f t="shared" si="21"/>
        <v>4728.8099999999995</v>
      </c>
      <c r="CN16" s="70"/>
      <c r="CP16" s="107"/>
      <c r="CQ16" s="107">
        <v>1417.97</v>
      </c>
      <c r="CR16" s="107">
        <v>1418.14</v>
      </c>
      <c r="CS16" s="107">
        <v>1418.14</v>
      </c>
      <c r="CT16" s="107">
        <f t="shared" si="22"/>
        <v>4254.25</v>
      </c>
      <c r="CU16" s="107"/>
      <c r="CV16" s="70"/>
      <c r="CW16" s="107"/>
      <c r="CX16" s="108"/>
    </row>
    <row r="17" spans="1:102" ht="24" customHeight="1" thickBot="1">
      <c r="A17" s="110">
        <v>9</v>
      </c>
      <c r="B17" s="185" t="s">
        <v>13</v>
      </c>
      <c r="C17" s="185"/>
      <c r="D17" s="185"/>
      <c r="E17" s="58" t="s">
        <v>98</v>
      </c>
      <c r="F17" s="59">
        <v>1058</v>
      </c>
      <c r="G17" s="63" t="e">
        <f>#REF!+#REF!</f>
        <v>#REF!</v>
      </c>
      <c r="H17" s="63">
        <v>1052</v>
      </c>
      <c r="I17" s="59">
        <v>1160</v>
      </c>
      <c r="J17" s="59" t="e">
        <f>#REF!-I17</f>
        <v>#REF!</v>
      </c>
      <c r="K17" s="60">
        <v>1336</v>
      </c>
      <c r="L17" s="60">
        <v>1332</v>
      </c>
      <c r="M17" s="82">
        <f t="shared" si="0"/>
        <v>4</v>
      </c>
      <c r="N17" s="82">
        <v>51.94</v>
      </c>
      <c r="O17" s="60">
        <v>1336</v>
      </c>
      <c r="P17" s="60">
        <v>36.72</v>
      </c>
      <c r="Q17" s="60">
        <v>35.69</v>
      </c>
      <c r="R17" s="61">
        <v>1290.27</v>
      </c>
      <c r="S17" s="62">
        <v>1286</v>
      </c>
      <c r="T17" s="62">
        <f t="shared" si="1"/>
        <v>1358.41</v>
      </c>
      <c r="U17" s="62">
        <f t="shared" si="2"/>
        <v>4.269999999999982</v>
      </c>
      <c r="V17" s="61">
        <v>1217.84</v>
      </c>
      <c r="W17" s="62">
        <v>1217</v>
      </c>
      <c r="X17" s="62">
        <f t="shared" si="3"/>
        <v>0.8399999999999181</v>
      </c>
      <c r="Y17" s="62">
        <f t="shared" si="4"/>
        <v>5.1099999999999</v>
      </c>
      <c r="Z17" s="62">
        <v>74.43</v>
      </c>
      <c r="AA17" s="62">
        <v>90.12</v>
      </c>
      <c r="AB17" s="62">
        <v>1217.84</v>
      </c>
      <c r="AC17" s="62">
        <f>SUM(Z17:AA17:AB17)</f>
        <v>1382.3899999999999</v>
      </c>
      <c r="AD17" s="62">
        <v>1380</v>
      </c>
      <c r="AE17" s="62">
        <f t="shared" si="5"/>
        <v>2.3899999999998727</v>
      </c>
      <c r="AF17" s="70">
        <f t="shared" si="6"/>
        <v>1387.94</v>
      </c>
      <c r="AG17" s="70">
        <v>1385</v>
      </c>
      <c r="AH17" s="70">
        <f t="shared" si="7"/>
        <v>2.9400000000000546</v>
      </c>
      <c r="AI17" s="70">
        <v>23.66</v>
      </c>
      <c r="AJ17" s="62">
        <v>1336.49</v>
      </c>
      <c r="AK17" s="62">
        <v>1237.35</v>
      </c>
      <c r="AL17" s="62">
        <v>1234</v>
      </c>
      <c r="AM17" s="62">
        <f t="shared" si="8"/>
        <v>3.349999999999909</v>
      </c>
      <c r="AN17" s="62">
        <f t="shared" si="9"/>
        <v>5.739999999999782</v>
      </c>
      <c r="AO17" s="62">
        <v>66.54</v>
      </c>
      <c r="AP17" s="62">
        <v>1237.33</v>
      </c>
      <c r="AQ17" s="62">
        <f t="shared" si="10"/>
        <v>1303.87</v>
      </c>
      <c r="AR17" s="62">
        <v>1291</v>
      </c>
      <c r="AS17" s="62">
        <f t="shared" si="11"/>
        <v>12.86999999999989</v>
      </c>
      <c r="AT17" s="62">
        <v>1237.33</v>
      </c>
      <c r="AU17" s="62">
        <v>1231</v>
      </c>
      <c r="AV17" s="62">
        <f t="shared" si="12"/>
        <v>6.329999999999927</v>
      </c>
      <c r="AW17" s="62">
        <f t="shared" si="13"/>
        <v>19.199999999999818</v>
      </c>
      <c r="AX17" s="62">
        <f t="shared" si="14"/>
        <v>3964.11</v>
      </c>
      <c r="AY17" s="62">
        <v>1242.67</v>
      </c>
      <c r="AZ17" s="62">
        <v>61.52</v>
      </c>
      <c r="BA17" s="62">
        <f t="shared" si="15"/>
        <v>1304.19</v>
      </c>
      <c r="BB17" s="62">
        <v>1300</v>
      </c>
      <c r="BC17" s="62">
        <f t="shared" si="16"/>
        <v>4.190000000000055</v>
      </c>
      <c r="BD17" s="62">
        <v>59.95</v>
      </c>
      <c r="BE17" s="62">
        <v>40.41</v>
      </c>
      <c r="BF17" s="62">
        <v>1242.67</v>
      </c>
      <c r="BG17" s="62">
        <f t="shared" si="17"/>
        <v>1343.0300000000002</v>
      </c>
      <c r="BH17" s="62">
        <v>1333</v>
      </c>
      <c r="BI17" s="62">
        <f t="shared" si="18"/>
        <v>10.0300000000002</v>
      </c>
      <c r="BJ17" s="62">
        <v>67.91</v>
      </c>
      <c r="BK17" s="62">
        <v>20.54</v>
      </c>
      <c r="BL17" s="62">
        <v>1242.66</v>
      </c>
      <c r="BM17" s="62">
        <f t="shared" si="19"/>
        <v>1331.1100000000001</v>
      </c>
      <c r="BN17" s="70">
        <f t="shared" si="20"/>
        <v>1360.15</v>
      </c>
      <c r="BO17" s="70">
        <v>1359</v>
      </c>
      <c r="BP17" s="70">
        <v>1.150000000000091</v>
      </c>
      <c r="BQ17" s="107">
        <v>1576.27</v>
      </c>
      <c r="BR17" s="107">
        <v>1576.27</v>
      </c>
      <c r="BS17" s="70"/>
      <c r="BT17" s="70"/>
      <c r="BU17" s="70"/>
      <c r="BV17" s="70"/>
      <c r="BW17" s="107"/>
      <c r="BX17" s="70"/>
      <c r="BY17" s="107"/>
      <c r="BZ17" s="70"/>
      <c r="CA17" s="70"/>
      <c r="CB17" s="70"/>
      <c r="CC17" s="107"/>
      <c r="CD17" s="107"/>
      <c r="CE17" s="107">
        <v>1576.27</v>
      </c>
      <c r="CF17" s="70"/>
      <c r="CG17" s="70"/>
      <c r="CH17" s="70"/>
      <c r="CI17" s="70"/>
      <c r="CJ17" s="70"/>
      <c r="CK17" s="70"/>
      <c r="CL17" s="70"/>
      <c r="CM17" s="107">
        <f t="shared" si="21"/>
        <v>4728.8099999999995</v>
      </c>
      <c r="CN17" s="70"/>
      <c r="CP17" s="107"/>
      <c r="CQ17" s="107">
        <v>1417.97</v>
      </c>
      <c r="CR17" s="107">
        <v>1418.14</v>
      </c>
      <c r="CS17" s="107">
        <v>1418.14</v>
      </c>
      <c r="CT17" s="107">
        <f t="shared" si="22"/>
        <v>4254.25</v>
      </c>
      <c r="CU17" s="107"/>
      <c r="CV17" s="70"/>
      <c r="CW17" s="107"/>
      <c r="CX17" s="108"/>
    </row>
    <row r="18" spans="1:102" ht="25.5" customHeight="1" thickBot="1">
      <c r="A18" s="110">
        <v>10</v>
      </c>
      <c r="B18" s="185" t="s">
        <v>15</v>
      </c>
      <c r="C18" s="185"/>
      <c r="D18" s="185"/>
      <c r="E18" s="58" t="s">
        <v>99</v>
      </c>
      <c r="F18" s="59">
        <v>1715</v>
      </c>
      <c r="G18" s="63" t="e">
        <f>#REF!+#REF!</f>
        <v>#REF!</v>
      </c>
      <c r="H18" s="63">
        <v>1722</v>
      </c>
      <c r="I18" s="59">
        <v>1893</v>
      </c>
      <c r="J18" s="59" t="e">
        <f>#REF!-I18</f>
        <v>#REF!</v>
      </c>
      <c r="K18" s="60">
        <v>2171</v>
      </c>
      <c r="L18" s="60">
        <v>2166</v>
      </c>
      <c r="M18" s="82">
        <f t="shared" si="0"/>
        <v>5</v>
      </c>
      <c r="N18" s="82">
        <v>84.4</v>
      </c>
      <c r="O18" s="60">
        <v>2171</v>
      </c>
      <c r="P18" s="60">
        <v>59.67</v>
      </c>
      <c r="Q18" s="60">
        <v>58</v>
      </c>
      <c r="R18" s="61">
        <v>2096.67</v>
      </c>
      <c r="S18" s="62">
        <v>2095</v>
      </c>
      <c r="T18" s="62">
        <f t="shared" si="1"/>
        <v>2212.67</v>
      </c>
      <c r="U18" s="62">
        <f t="shared" si="2"/>
        <v>1.6700000000000728</v>
      </c>
      <c r="V18" s="61">
        <v>1979</v>
      </c>
      <c r="W18" s="62">
        <v>1979</v>
      </c>
      <c r="X18" s="62">
        <f t="shared" si="3"/>
        <v>0</v>
      </c>
      <c r="Y18" s="62">
        <f t="shared" si="4"/>
        <v>1.6700000000000728</v>
      </c>
      <c r="Z18" s="62">
        <v>120.95</v>
      </c>
      <c r="AA18" s="62">
        <v>146.45</v>
      </c>
      <c r="AB18" s="62">
        <v>1979.01</v>
      </c>
      <c r="AC18" s="62">
        <f>SUM(Z18:AA18:AB18)</f>
        <v>2246.41</v>
      </c>
      <c r="AD18" s="62">
        <v>2242</v>
      </c>
      <c r="AE18" s="62">
        <f t="shared" si="5"/>
        <v>4.4099999999998545</v>
      </c>
      <c r="AF18" s="70">
        <f t="shared" si="6"/>
        <v>2255.4</v>
      </c>
      <c r="AG18" s="70">
        <v>2251</v>
      </c>
      <c r="AH18" s="70">
        <f t="shared" si="7"/>
        <v>4.400000000000091</v>
      </c>
      <c r="AI18" s="70">
        <v>38.44</v>
      </c>
      <c r="AJ18" s="60">
        <v>2171.8</v>
      </c>
      <c r="AK18" s="62">
        <v>2010.67</v>
      </c>
      <c r="AL18" s="62">
        <v>2006</v>
      </c>
      <c r="AM18" s="62">
        <f t="shared" si="8"/>
        <v>4.670000000000073</v>
      </c>
      <c r="AN18" s="62">
        <f t="shared" si="9"/>
        <v>9.079999999999927</v>
      </c>
      <c r="AO18" s="62">
        <v>108.13</v>
      </c>
      <c r="AP18" s="62">
        <v>2010.67</v>
      </c>
      <c r="AQ18" s="62">
        <f t="shared" si="10"/>
        <v>2118.8</v>
      </c>
      <c r="AR18" s="62">
        <v>2116</v>
      </c>
      <c r="AS18" s="62">
        <f t="shared" si="11"/>
        <v>2.800000000000182</v>
      </c>
      <c r="AT18" s="62">
        <v>2010.68</v>
      </c>
      <c r="AU18" s="62">
        <v>2010</v>
      </c>
      <c r="AV18" s="62">
        <f t="shared" si="12"/>
        <v>0.6800000000000637</v>
      </c>
      <c r="AW18" s="62">
        <f t="shared" si="13"/>
        <v>3.4800000000002456</v>
      </c>
      <c r="AX18" s="62">
        <f t="shared" si="14"/>
        <v>6453.799999999999</v>
      </c>
      <c r="AY18" s="62">
        <v>2019.06</v>
      </c>
      <c r="AZ18" s="62">
        <v>99.97</v>
      </c>
      <c r="BA18" s="62">
        <f t="shared" si="15"/>
        <v>2119.0299999999997</v>
      </c>
      <c r="BB18" s="62">
        <v>2117</v>
      </c>
      <c r="BC18" s="62">
        <f t="shared" si="16"/>
        <v>2.0299999999997453</v>
      </c>
      <c r="BD18" s="62">
        <v>97.42</v>
      </c>
      <c r="BE18" s="62">
        <v>65.67</v>
      </c>
      <c r="BF18" s="62">
        <v>2019.06</v>
      </c>
      <c r="BG18" s="62">
        <f t="shared" si="17"/>
        <v>2182.15</v>
      </c>
      <c r="BH18" s="62">
        <v>2174</v>
      </c>
      <c r="BI18" s="62">
        <f t="shared" si="18"/>
        <v>8.150000000000091</v>
      </c>
      <c r="BJ18" s="62">
        <v>110.35</v>
      </c>
      <c r="BK18" s="62">
        <v>33.38</v>
      </c>
      <c r="BL18" s="62">
        <v>2019.07</v>
      </c>
      <c r="BM18" s="62">
        <f t="shared" si="19"/>
        <v>2162.7999999999997</v>
      </c>
      <c r="BN18" s="70">
        <f t="shared" si="20"/>
        <v>2210.2400000000002</v>
      </c>
      <c r="BO18" s="70">
        <v>2202</v>
      </c>
      <c r="BP18" s="70">
        <v>8.240000000000236</v>
      </c>
      <c r="BQ18" s="70">
        <v>2561.44</v>
      </c>
      <c r="BR18" s="70">
        <v>2561.44</v>
      </c>
      <c r="BS18" s="70"/>
      <c r="BT18" s="70"/>
      <c r="BU18" s="70"/>
      <c r="BV18" s="70"/>
      <c r="BW18" s="70"/>
      <c r="BX18" s="70"/>
      <c r="BY18" s="107"/>
      <c r="BZ18" s="70"/>
      <c r="CA18" s="70"/>
      <c r="CB18" s="70"/>
      <c r="CC18" s="107"/>
      <c r="CD18" s="107"/>
      <c r="CE18" s="70">
        <v>2561.44</v>
      </c>
      <c r="CF18" s="70"/>
      <c r="CG18" s="70"/>
      <c r="CH18" s="70"/>
      <c r="CI18" s="70"/>
      <c r="CJ18" s="70"/>
      <c r="CK18" s="70"/>
      <c r="CL18" s="70"/>
      <c r="CM18" s="107">
        <f t="shared" si="21"/>
        <v>7684.32</v>
      </c>
      <c r="CN18" s="70"/>
      <c r="CO18" s="70"/>
      <c r="CP18" s="107"/>
      <c r="CQ18" s="70">
        <v>2304.18</v>
      </c>
      <c r="CR18" s="70">
        <v>2304.47</v>
      </c>
      <c r="CS18" s="70">
        <v>2304.47</v>
      </c>
      <c r="CT18" s="107">
        <f t="shared" si="22"/>
        <v>6913.119999999999</v>
      </c>
      <c r="CU18" s="107"/>
      <c r="CV18" s="70"/>
      <c r="CW18" s="107"/>
      <c r="CX18" s="108"/>
    </row>
    <row r="19" spans="1:102" ht="22.5" customHeight="1" thickBot="1">
      <c r="A19" s="109">
        <v>11</v>
      </c>
      <c r="B19" s="185" t="s">
        <v>16</v>
      </c>
      <c r="C19" s="185"/>
      <c r="D19" s="185"/>
      <c r="E19" s="58" t="s">
        <v>98</v>
      </c>
      <c r="F19" s="59">
        <v>1058</v>
      </c>
      <c r="G19" s="63" t="e">
        <f>#REF!+#REF!</f>
        <v>#REF!</v>
      </c>
      <c r="H19" s="63">
        <v>1059</v>
      </c>
      <c r="I19" s="59">
        <v>1165</v>
      </c>
      <c r="J19" s="59" t="e">
        <f>#REF!-I19</f>
        <v>#REF!</v>
      </c>
      <c r="K19" s="60">
        <v>1336</v>
      </c>
      <c r="L19" s="60">
        <v>1329</v>
      </c>
      <c r="M19" s="82">
        <f t="shared" si="0"/>
        <v>7</v>
      </c>
      <c r="N19" s="82">
        <v>51.94</v>
      </c>
      <c r="O19" s="60">
        <v>1336</v>
      </c>
      <c r="P19" s="60">
        <v>36.72</v>
      </c>
      <c r="Q19" s="60">
        <v>35.69</v>
      </c>
      <c r="R19" s="61">
        <v>1290.27</v>
      </c>
      <c r="S19" s="62">
        <v>1286</v>
      </c>
      <c r="T19" s="62">
        <f t="shared" si="1"/>
        <v>1358.41</v>
      </c>
      <c r="U19" s="62">
        <f t="shared" si="2"/>
        <v>4.269999999999982</v>
      </c>
      <c r="V19" s="61">
        <v>1217.84</v>
      </c>
      <c r="W19" s="62">
        <v>1208</v>
      </c>
      <c r="X19" s="62">
        <f t="shared" si="3"/>
        <v>9.839999999999918</v>
      </c>
      <c r="Y19" s="62">
        <f t="shared" si="4"/>
        <v>14.1099999999999</v>
      </c>
      <c r="Z19" s="62">
        <v>74.43</v>
      </c>
      <c r="AA19" s="62">
        <v>90.12</v>
      </c>
      <c r="AB19" s="62">
        <v>1217.84</v>
      </c>
      <c r="AC19" s="62">
        <f>SUM(Z19:AA19:AB19)</f>
        <v>1382.3899999999999</v>
      </c>
      <c r="AD19" s="62">
        <v>1380</v>
      </c>
      <c r="AE19" s="62">
        <f t="shared" si="5"/>
        <v>2.3899999999998727</v>
      </c>
      <c r="AF19" s="70">
        <f t="shared" si="6"/>
        <v>1387.94</v>
      </c>
      <c r="AG19" s="70">
        <v>1387</v>
      </c>
      <c r="AH19" s="70">
        <f t="shared" si="7"/>
        <v>0.9400000000000546</v>
      </c>
      <c r="AI19" s="70">
        <v>23.66</v>
      </c>
      <c r="AJ19" s="62">
        <v>1336.49</v>
      </c>
      <c r="AK19" s="62">
        <v>1237.35</v>
      </c>
      <c r="AL19" s="62">
        <v>1218</v>
      </c>
      <c r="AM19" s="62">
        <f t="shared" si="8"/>
        <v>19.34999999999991</v>
      </c>
      <c r="AN19" s="62">
        <f t="shared" si="9"/>
        <v>21.73999999999978</v>
      </c>
      <c r="AO19" s="62"/>
      <c r="AP19" s="62">
        <v>1237.33</v>
      </c>
      <c r="AQ19" s="62">
        <f t="shared" si="10"/>
        <v>1237.33</v>
      </c>
      <c r="AR19" s="62">
        <v>1236</v>
      </c>
      <c r="AS19" s="62">
        <f t="shared" si="11"/>
        <v>1.3299999999999272</v>
      </c>
      <c r="AT19" s="62">
        <v>1237.33</v>
      </c>
      <c r="AU19" s="62">
        <v>1233</v>
      </c>
      <c r="AV19" s="62">
        <f t="shared" si="12"/>
        <v>4.329999999999927</v>
      </c>
      <c r="AW19" s="62">
        <f t="shared" si="13"/>
        <v>5.6599999999998545</v>
      </c>
      <c r="AX19" s="62">
        <f t="shared" si="14"/>
        <v>3959.11</v>
      </c>
      <c r="AY19" s="62">
        <v>1242.67</v>
      </c>
      <c r="AZ19" s="62">
        <v>61.52</v>
      </c>
      <c r="BA19" s="62">
        <f t="shared" si="15"/>
        <v>1304.19</v>
      </c>
      <c r="BB19" s="62">
        <v>1293</v>
      </c>
      <c r="BC19" s="62">
        <f t="shared" si="16"/>
        <v>11.190000000000055</v>
      </c>
      <c r="BD19" s="62">
        <v>59.95</v>
      </c>
      <c r="BE19" s="62">
        <v>40.41</v>
      </c>
      <c r="BF19" s="62">
        <v>1242.67</v>
      </c>
      <c r="BG19" s="62">
        <f t="shared" si="17"/>
        <v>1343.0300000000002</v>
      </c>
      <c r="BH19" s="62">
        <v>1335</v>
      </c>
      <c r="BI19" s="62">
        <f t="shared" si="18"/>
        <v>8.0300000000002</v>
      </c>
      <c r="BJ19" s="62">
        <v>67.91</v>
      </c>
      <c r="BK19" s="62">
        <v>20.54</v>
      </c>
      <c r="BL19" s="62">
        <v>1242.66</v>
      </c>
      <c r="BM19" s="62">
        <f t="shared" si="19"/>
        <v>1331.1100000000001</v>
      </c>
      <c r="BN19" s="70">
        <f t="shared" si="20"/>
        <v>1360.15</v>
      </c>
      <c r="BO19" s="70">
        <v>1352</v>
      </c>
      <c r="BP19" s="70">
        <v>8.150000000000091</v>
      </c>
      <c r="BQ19" s="70">
        <v>1576.27</v>
      </c>
      <c r="BR19" s="70">
        <v>1576.27</v>
      </c>
      <c r="BS19" s="70"/>
      <c r="BT19" s="70"/>
      <c r="BU19" s="70"/>
      <c r="BV19" s="70"/>
      <c r="BW19" s="107"/>
      <c r="BX19" s="70"/>
      <c r="BY19" s="107"/>
      <c r="BZ19" s="70"/>
      <c r="CA19" s="70"/>
      <c r="CB19" s="70"/>
      <c r="CC19" s="107"/>
      <c r="CD19" s="107"/>
      <c r="CE19" s="70">
        <v>1576.27</v>
      </c>
      <c r="CF19" s="70"/>
      <c r="CG19" s="70"/>
      <c r="CH19" s="70"/>
      <c r="CI19" s="70"/>
      <c r="CJ19" s="70"/>
      <c r="CK19" s="70"/>
      <c r="CL19" s="70"/>
      <c r="CM19" s="107">
        <f t="shared" si="21"/>
        <v>4728.8099999999995</v>
      </c>
      <c r="CN19" s="70"/>
      <c r="CO19" s="70"/>
      <c r="CP19" s="107"/>
      <c r="CQ19" s="107">
        <v>1417.97</v>
      </c>
      <c r="CR19" s="107">
        <v>1418.14</v>
      </c>
      <c r="CS19" s="107">
        <v>1418.14</v>
      </c>
      <c r="CT19" s="107">
        <f t="shared" si="22"/>
        <v>4254.25</v>
      </c>
      <c r="CU19" s="107"/>
      <c r="CV19" s="70"/>
      <c r="CW19" s="107"/>
      <c r="CX19" s="108"/>
    </row>
    <row r="20" spans="1:102" ht="25.5" customHeight="1" thickBot="1">
      <c r="A20" s="110">
        <f>A19+1</f>
        <v>12</v>
      </c>
      <c r="B20" s="185" t="s">
        <v>145</v>
      </c>
      <c r="C20" s="185"/>
      <c r="D20" s="185"/>
      <c r="E20" s="58" t="s">
        <v>99</v>
      </c>
      <c r="F20" s="59">
        <v>1725</v>
      </c>
      <c r="G20" s="63" t="e">
        <f>#REF!+#REF!</f>
        <v>#REF!</v>
      </c>
      <c r="H20" s="63">
        <v>1713</v>
      </c>
      <c r="I20" s="59">
        <v>1892</v>
      </c>
      <c r="J20" s="59" t="e">
        <f>#REF!-I20</f>
        <v>#REF!</v>
      </c>
      <c r="K20" s="60">
        <v>2171</v>
      </c>
      <c r="L20" s="60">
        <v>2140</v>
      </c>
      <c r="M20" s="82">
        <f t="shared" si="0"/>
        <v>31</v>
      </c>
      <c r="N20" s="82"/>
      <c r="O20" s="60">
        <v>2171</v>
      </c>
      <c r="P20" s="60">
        <v>59.67</v>
      </c>
      <c r="Q20" s="60">
        <v>58</v>
      </c>
      <c r="R20" s="61">
        <v>2096.67</v>
      </c>
      <c r="S20" s="62">
        <v>1960</v>
      </c>
      <c r="T20" s="62">
        <f t="shared" si="1"/>
        <v>2077.67</v>
      </c>
      <c r="U20" s="62">
        <f t="shared" si="2"/>
        <v>136.67000000000007</v>
      </c>
      <c r="V20" s="61">
        <v>1979</v>
      </c>
      <c r="W20" s="62">
        <v>1971</v>
      </c>
      <c r="X20" s="62">
        <f t="shared" si="3"/>
        <v>8</v>
      </c>
      <c r="Y20" s="62">
        <f t="shared" si="4"/>
        <v>144.67000000000007</v>
      </c>
      <c r="Z20" s="62"/>
      <c r="AA20" s="62">
        <v>146.45</v>
      </c>
      <c r="AB20" s="62">
        <v>1979.01</v>
      </c>
      <c r="AC20" s="62">
        <f>SUM(Z20:AA20:AB20)</f>
        <v>2125.46</v>
      </c>
      <c r="AD20" s="62">
        <v>2110</v>
      </c>
      <c r="AE20" s="62">
        <f t="shared" si="5"/>
        <v>15.460000000000036</v>
      </c>
      <c r="AF20" s="70">
        <f t="shared" si="6"/>
        <v>2171</v>
      </c>
      <c r="AG20" s="70">
        <v>2167</v>
      </c>
      <c r="AH20" s="70">
        <f t="shared" si="7"/>
        <v>4</v>
      </c>
      <c r="AI20" s="70">
        <v>38.44</v>
      </c>
      <c r="AJ20" s="60">
        <v>2171.8</v>
      </c>
      <c r="AK20" s="62">
        <v>2010.67</v>
      </c>
      <c r="AL20" s="62">
        <v>2008</v>
      </c>
      <c r="AM20" s="62">
        <f t="shared" si="8"/>
        <v>2.6700000000000728</v>
      </c>
      <c r="AN20" s="62">
        <f t="shared" si="9"/>
        <v>18.13000000000011</v>
      </c>
      <c r="AO20" s="62">
        <v>108.13</v>
      </c>
      <c r="AP20" s="62">
        <v>2010.67</v>
      </c>
      <c r="AQ20" s="62">
        <f t="shared" si="10"/>
        <v>2118.8</v>
      </c>
      <c r="AR20" s="62">
        <v>2106</v>
      </c>
      <c r="AS20" s="62">
        <f t="shared" si="11"/>
        <v>12.800000000000182</v>
      </c>
      <c r="AT20" s="62">
        <v>2010.68</v>
      </c>
      <c r="AU20" s="62">
        <v>2002</v>
      </c>
      <c r="AV20" s="62">
        <f t="shared" si="12"/>
        <v>8.680000000000064</v>
      </c>
      <c r="AW20" s="62">
        <f t="shared" si="13"/>
        <v>21.480000000000246</v>
      </c>
      <c r="AX20" s="62">
        <f t="shared" si="14"/>
        <v>6335.799999999999</v>
      </c>
      <c r="AY20" s="62">
        <v>2019.06</v>
      </c>
      <c r="AZ20" s="62"/>
      <c r="BA20" s="62">
        <f t="shared" si="15"/>
        <v>2019.06</v>
      </c>
      <c r="BB20" s="62">
        <v>2008</v>
      </c>
      <c r="BC20" s="62">
        <f t="shared" si="16"/>
        <v>11.059999999999945</v>
      </c>
      <c r="BD20" s="62">
        <v>97.42</v>
      </c>
      <c r="BE20" s="62">
        <v>65.67</v>
      </c>
      <c r="BF20" s="62">
        <v>2019.06</v>
      </c>
      <c r="BG20" s="62">
        <f t="shared" si="17"/>
        <v>2182.15</v>
      </c>
      <c r="BH20" s="62">
        <v>2165</v>
      </c>
      <c r="BI20" s="62">
        <f t="shared" si="18"/>
        <v>17.15000000000009</v>
      </c>
      <c r="BJ20" s="62">
        <v>110.35</v>
      </c>
      <c r="BK20" s="62">
        <v>33.38</v>
      </c>
      <c r="BL20" s="62">
        <v>2019.07</v>
      </c>
      <c r="BM20" s="62">
        <f t="shared" si="19"/>
        <v>2162.7999999999997</v>
      </c>
      <c r="BN20" s="70">
        <f t="shared" si="20"/>
        <v>2210.2400000000002</v>
      </c>
      <c r="BO20" s="70">
        <v>2202</v>
      </c>
      <c r="BP20" s="70">
        <v>8.240000000000236</v>
      </c>
      <c r="BQ20" s="70">
        <v>2561.44</v>
      </c>
      <c r="BR20" s="70">
        <v>2561.44</v>
      </c>
      <c r="BS20" s="70"/>
      <c r="BT20" s="70"/>
      <c r="BU20" s="70"/>
      <c r="BV20" s="70"/>
      <c r="BW20" s="70"/>
      <c r="BX20" s="70"/>
      <c r="BY20" s="107"/>
      <c r="BZ20" s="70"/>
      <c r="CA20" s="70"/>
      <c r="CB20" s="70"/>
      <c r="CC20" s="107"/>
      <c r="CD20" s="107"/>
      <c r="CE20" s="70">
        <v>2561.44</v>
      </c>
      <c r="CF20" s="70"/>
      <c r="CG20" s="70"/>
      <c r="CH20" s="70"/>
      <c r="CI20" s="70"/>
      <c r="CJ20" s="70"/>
      <c r="CK20" s="70"/>
      <c r="CL20" s="70"/>
      <c r="CM20" s="107">
        <f t="shared" si="21"/>
        <v>7684.32</v>
      </c>
      <c r="CN20" s="70"/>
      <c r="CO20" s="70"/>
      <c r="CP20" s="107"/>
      <c r="CQ20" s="70">
        <v>2304.18</v>
      </c>
      <c r="CR20" s="70">
        <v>2304.47</v>
      </c>
      <c r="CS20" s="70">
        <v>2304.47</v>
      </c>
      <c r="CT20" s="107">
        <f t="shared" si="22"/>
        <v>6913.119999999999</v>
      </c>
      <c r="CU20" s="107"/>
      <c r="CV20" s="70"/>
      <c r="CW20" s="107"/>
      <c r="CX20" s="108"/>
    </row>
    <row r="21" spans="1:102" ht="24.75" customHeight="1" thickBot="1">
      <c r="A21" s="109">
        <v>13</v>
      </c>
      <c r="B21" s="185" t="s">
        <v>91</v>
      </c>
      <c r="C21" s="185"/>
      <c r="D21" s="185"/>
      <c r="E21" s="58" t="s">
        <v>98</v>
      </c>
      <c r="F21" s="59">
        <v>1056</v>
      </c>
      <c r="G21" s="63" t="e">
        <f>#REF!+#REF!</f>
        <v>#REF!</v>
      </c>
      <c r="H21" s="63">
        <v>1050</v>
      </c>
      <c r="I21" s="59">
        <v>1157</v>
      </c>
      <c r="J21" s="59" t="e">
        <f>#REF!-I21</f>
        <v>#REF!</v>
      </c>
      <c r="K21" s="60">
        <v>1336</v>
      </c>
      <c r="L21" s="60">
        <v>1321</v>
      </c>
      <c r="M21" s="82">
        <f t="shared" si="0"/>
        <v>15</v>
      </c>
      <c r="N21" s="82">
        <v>51.94</v>
      </c>
      <c r="O21" s="60">
        <v>1336</v>
      </c>
      <c r="P21" s="60">
        <v>36.72</v>
      </c>
      <c r="Q21" s="60">
        <v>35.69</v>
      </c>
      <c r="R21" s="61">
        <v>1290.27</v>
      </c>
      <c r="S21" s="62">
        <v>1286</v>
      </c>
      <c r="T21" s="62">
        <f t="shared" si="1"/>
        <v>1358.41</v>
      </c>
      <c r="U21" s="62">
        <f t="shared" si="2"/>
        <v>4.269999999999982</v>
      </c>
      <c r="V21" s="61">
        <v>1217.84</v>
      </c>
      <c r="W21" s="62">
        <v>1208</v>
      </c>
      <c r="X21" s="62">
        <f t="shared" si="3"/>
        <v>9.839999999999918</v>
      </c>
      <c r="Y21" s="62">
        <f t="shared" si="4"/>
        <v>14.1099999999999</v>
      </c>
      <c r="Z21" s="62">
        <v>74.43</v>
      </c>
      <c r="AA21" s="62">
        <v>90.12</v>
      </c>
      <c r="AB21" s="62">
        <v>1217.84</v>
      </c>
      <c r="AC21" s="62">
        <f>SUM(Z21:AA21:AB21)</f>
        <v>1382.3899999999999</v>
      </c>
      <c r="AD21" s="62">
        <v>1378</v>
      </c>
      <c r="AE21" s="62">
        <f t="shared" si="5"/>
        <v>4.389999999999873</v>
      </c>
      <c r="AF21" s="70">
        <f t="shared" si="6"/>
        <v>1387.94</v>
      </c>
      <c r="AG21" s="70">
        <v>1378</v>
      </c>
      <c r="AH21" s="70">
        <f t="shared" si="7"/>
        <v>9.940000000000055</v>
      </c>
      <c r="AI21" s="70">
        <v>23.66</v>
      </c>
      <c r="AJ21" s="62">
        <v>1336.49</v>
      </c>
      <c r="AK21" s="62">
        <v>1237.35</v>
      </c>
      <c r="AL21" s="62">
        <v>1226</v>
      </c>
      <c r="AM21" s="62">
        <f t="shared" si="8"/>
        <v>11.349999999999909</v>
      </c>
      <c r="AN21" s="62">
        <f t="shared" si="9"/>
        <v>15.739999999999782</v>
      </c>
      <c r="AO21" s="62">
        <v>66.54</v>
      </c>
      <c r="AP21" s="62">
        <v>1237.33</v>
      </c>
      <c r="AQ21" s="62">
        <f t="shared" si="10"/>
        <v>1303.87</v>
      </c>
      <c r="AR21" s="62">
        <v>1300</v>
      </c>
      <c r="AS21" s="62">
        <f t="shared" si="11"/>
        <v>3.869999999999891</v>
      </c>
      <c r="AT21" s="62">
        <v>1237.33</v>
      </c>
      <c r="AU21" s="62">
        <v>1231</v>
      </c>
      <c r="AV21" s="62">
        <f t="shared" si="12"/>
        <v>6.329999999999927</v>
      </c>
      <c r="AW21" s="62">
        <f t="shared" si="13"/>
        <v>10.199999999999818</v>
      </c>
      <c r="AX21" s="62">
        <f t="shared" si="14"/>
        <v>3958.11</v>
      </c>
      <c r="AY21" s="62">
        <v>1242.67</v>
      </c>
      <c r="AZ21" s="62">
        <v>61.52</v>
      </c>
      <c r="BA21" s="62">
        <f t="shared" si="15"/>
        <v>1304.19</v>
      </c>
      <c r="BB21" s="62">
        <v>1287</v>
      </c>
      <c r="BC21" s="62">
        <f t="shared" si="16"/>
        <v>17.190000000000055</v>
      </c>
      <c r="BD21" s="62">
        <v>59.95</v>
      </c>
      <c r="BE21" s="62">
        <v>40.41</v>
      </c>
      <c r="BF21" s="62">
        <v>1242.67</v>
      </c>
      <c r="BG21" s="62">
        <f t="shared" si="17"/>
        <v>1343.0300000000002</v>
      </c>
      <c r="BH21" s="62">
        <v>1340</v>
      </c>
      <c r="BI21" s="62">
        <f t="shared" si="18"/>
        <v>3.0300000000002</v>
      </c>
      <c r="BJ21" s="62">
        <v>67.91</v>
      </c>
      <c r="BK21" s="62">
        <v>20.54</v>
      </c>
      <c r="BL21" s="62">
        <v>1242.66</v>
      </c>
      <c r="BM21" s="62">
        <f t="shared" si="19"/>
        <v>1331.1100000000001</v>
      </c>
      <c r="BN21" s="70">
        <f t="shared" si="20"/>
        <v>1360.15</v>
      </c>
      <c r="BO21" s="70">
        <v>1284</v>
      </c>
      <c r="BP21" s="70">
        <v>76.15000000000009</v>
      </c>
      <c r="BQ21" s="70">
        <v>1576.27</v>
      </c>
      <c r="BR21" s="70">
        <v>1576.27</v>
      </c>
      <c r="BS21" s="70"/>
      <c r="BT21" s="70"/>
      <c r="BU21" s="70"/>
      <c r="BV21" s="70"/>
      <c r="BW21" s="107"/>
      <c r="BX21" s="70"/>
      <c r="BY21" s="107"/>
      <c r="BZ21" s="70"/>
      <c r="CA21" s="70"/>
      <c r="CB21" s="70"/>
      <c r="CC21" s="107"/>
      <c r="CD21" s="107"/>
      <c r="CE21" s="70">
        <v>1576.27</v>
      </c>
      <c r="CF21" s="70"/>
      <c r="CG21" s="70"/>
      <c r="CH21" s="70"/>
      <c r="CI21" s="70"/>
      <c r="CJ21" s="70"/>
      <c r="CK21" s="70"/>
      <c r="CL21" s="70"/>
      <c r="CM21" s="107">
        <f t="shared" si="21"/>
        <v>4728.8099999999995</v>
      </c>
      <c r="CN21" s="70"/>
      <c r="CO21" s="70"/>
      <c r="CP21" s="107"/>
      <c r="CQ21" s="107">
        <v>1417.97</v>
      </c>
      <c r="CR21" s="107">
        <v>1418.14</v>
      </c>
      <c r="CS21" s="107">
        <v>1418.14</v>
      </c>
      <c r="CT21" s="107">
        <f t="shared" si="22"/>
        <v>4254.25</v>
      </c>
      <c r="CU21" s="107"/>
      <c r="CV21" s="70"/>
      <c r="CW21" s="107"/>
      <c r="CX21" s="108"/>
    </row>
    <row r="22" spans="1:102" ht="17.25" customHeight="1" thickBot="1">
      <c r="A22" s="110">
        <v>14</v>
      </c>
      <c r="B22" s="185" t="s">
        <v>18</v>
      </c>
      <c r="C22" s="185"/>
      <c r="D22" s="185"/>
      <c r="E22" s="58" t="s">
        <v>98</v>
      </c>
      <c r="F22" s="59">
        <v>1051</v>
      </c>
      <c r="G22" s="63" t="e">
        <f>#REF!+#REF!</f>
        <v>#REF!</v>
      </c>
      <c r="H22" s="63">
        <v>1048</v>
      </c>
      <c r="I22" s="59">
        <v>1074</v>
      </c>
      <c r="J22" s="59" t="e">
        <f>#REF!-I22</f>
        <v>#REF!</v>
      </c>
      <c r="K22" s="60">
        <v>1336</v>
      </c>
      <c r="L22" s="60">
        <v>1327</v>
      </c>
      <c r="M22" s="82">
        <f t="shared" si="0"/>
        <v>9</v>
      </c>
      <c r="N22" s="82">
        <v>51.94</v>
      </c>
      <c r="O22" s="60">
        <v>1336</v>
      </c>
      <c r="P22" s="60">
        <v>36.72</v>
      </c>
      <c r="Q22" s="60">
        <v>35.69</v>
      </c>
      <c r="R22" s="61">
        <v>1290.27</v>
      </c>
      <c r="S22" s="62">
        <v>1289</v>
      </c>
      <c r="T22" s="62">
        <f t="shared" si="1"/>
        <v>1361.41</v>
      </c>
      <c r="U22" s="62">
        <f t="shared" si="2"/>
        <v>1.2699999999999818</v>
      </c>
      <c r="V22" s="61">
        <v>1217.84</v>
      </c>
      <c r="W22" s="62">
        <v>1207</v>
      </c>
      <c r="X22" s="62">
        <f t="shared" si="3"/>
        <v>10.839999999999918</v>
      </c>
      <c r="Y22" s="62">
        <f t="shared" si="4"/>
        <v>12.1099999999999</v>
      </c>
      <c r="Z22" s="62">
        <v>74.43</v>
      </c>
      <c r="AA22" s="62">
        <v>90.12</v>
      </c>
      <c r="AB22" s="62">
        <v>1217.84</v>
      </c>
      <c r="AC22" s="62">
        <f>SUM(Z22:AA22:AB22)</f>
        <v>1382.3899999999999</v>
      </c>
      <c r="AD22" s="62">
        <v>1359</v>
      </c>
      <c r="AE22" s="62">
        <f t="shared" si="5"/>
        <v>23.389999999999873</v>
      </c>
      <c r="AF22" s="70">
        <f t="shared" si="6"/>
        <v>1387.94</v>
      </c>
      <c r="AG22" s="70">
        <v>1374</v>
      </c>
      <c r="AH22" s="70">
        <f t="shared" si="7"/>
        <v>13.940000000000055</v>
      </c>
      <c r="AI22" s="70">
        <v>23.66</v>
      </c>
      <c r="AJ22" s="62">
        <v>1336.49</v>
      </c>
      <c r="AK22" s="62">
        <v>1237.35</v>
      </c>
      <c r="AL22" s="62">
        <v>1219</v>
      </c>
      <c r="AM22" s="62">
        <f t="shared" si="8"/>
        <v>18.34999999999991</v>
      </c>
      <c r="AN22" s="62">
        <f t="shared" si="9"/>
        <v>41.73999999999978</v>
      </c>
      <c r="AO22" s="62"/>
      <c r="AP22" s="62">
        <v>1237.33</v>
      </c>
      <c r="AQ22" s="62">
        <f t="shared" si="10"/>
        <v>1237.33</v>
      </c>
      <c r="AR22" s="62">
        <v>1229</v>
      </c>
      <c r="AS22" s="62">
        <f t="shared" si="11"/>
        <v>8.329999999999927</v>
      </c>
      <c r="AT22" s="62">
        <v>1237.33</v>
      </c>
      <c r="AU22" s="62">
        <v>1230</v>
      </c>
      <c r="AV22" s="62">
        <f t="shared" si="12"/>
        <v>7.329999999999927</v>
      </c>
      <c r="AW22" s="62">
        <f t="shared" si="13"/>
        <v>15.659999999999854</v>
      </c>
      <c r="AX22" s="62">
        <f t="shared" si="14"/>
        <v>3965.11</v>
      </c>
      <c r="AY22" s="62">
        <v>1242.67</v>
      </c>
      <c r="AZ22" s="62">
        <v>61.52</v>
      </c>
      <c r="BA22" s="62">
        <f t="shared" si="15"/>
        <v>1304.19</v>
      </c>
      <c r="BB22" s="62">
        <v>1302</v>
      </c>
      <c r="BC22" s="62">
        <f t="shared" si="16"/>
        <v>2.1900000000000546</v>
      </c>
      <c r="BD22" s="62">
        <v>59.95</v>
      </c>
      <c r="BE22" s="62">
        <v>40.41</v>
      </c>
      <c r="BF22" s="62">
        <v>1242.67</v>
      </c>
      <c r="BG22" s="62">
        <f t="shared" si="17"/>
        <v>1343.0300000000002</v>
      </c>
      <c r="BH22" s="62">
        <v>1332</v>
      </c>
      <c r="BI22" s="62">
        <f t="shared" si="18"/>
        <v>11.0300000000002</v>
      </c>
      <c r="BJ22" s="62">
        <v>67.91</v>
      </c>
      <c r="BK22" s="62">
        <v>20.54</v>
      </c>
      <c r="BL22" s="62">
        <v>1242.66</v>
      </c>
      <c r="BM22" s="62">
        <f t="shared" si="19"/>
        <v>1331.1100000000001</v>
      </c>
      <c r="BN22" s="70">
        <f t="shared" si="20"/>
        <v>1360.15</v>
      </c>
      <c r="BO22" s="70">
        <v>1343</v>
      </c>
      <c r="BP22" s="70">
        <v>17.15000000000009</v>
      </c>
      <c r="BQ22" s="70">
        <v>1576.27</v>
      </c>
      <c r="BR22" s="70">
        <v>1576.27</v>
      </c>
      <c r="BS22" s="70"/>
      <c r="BT22" s="70"/>
      <c r="BU22" s="70"/>
      <c r="BV22" s="70"/>
      <c r="BW22" s="107"/>
      <c r="BX22" s="70"/>
      <c r="BY22" s="107"/>
      <c r="BZ22" s="70"/>
      <c r="CA22" s="70"/>
      <c r="CB22" s="70"/>
      <c r="CC22" s="107"/>
      <c r="CD22" s="107"/>
      <c r="CE22" s="70">
        <v>1576.27</v>
      </c>
      <c r="CF22" s="70"/>
      <c r="CG22" s="70"/>
      <c r="CH22" s="70"/>
      <c r="CI22" s="70"/>
      <c r="CJ22" s="70"/>
      <c r="CK22" s="70"/>
      <c r="CL22" s="70"/>
      <c r="CM22" s="107">
        <f t="shared" si="21"/>
        <v>4728.8099999999995</v>
      </c>
      <c r="CN22" s="70"/>
      <c r="CO22" s="70"/>
      <c r="CP22" s="107"/>
      <c r="CQ22" s="107">
        <v>1417.97</v>
      </c>
      <c r="CR22" s="107">
        <v>1418.14</v>
      </c>
      <c r="CS22" s="107">
        <v>1418.14</v>
      </c>
      <c r="CT22" s="107">
        <f t="shared" si="22"/>
        <v>4254.25</v>
      </c>
      <c r="CU22" s="107"/>
      <c r="CV22" s="70"/>
      <c r="CW22" s="107"/>
      <c r="CX22" s="108"/>
    </row>
    <row r="23" spans="1:102" ht="24.75" customHeight="1" thickBot="1">
      <c r="A23" s="109">
        <v>15</v>
      </c>
      <c r="B23" s="185" t="s">
        <v>19</v>
      </c>
      <c r="C23" s="185"/>
      <c r="D23" s="185"/>
      <c r="E23" s="58" t="s">
        <v>98</v>
      </c>
      <c r="F23" s="59">
        <v>1046</v>
      </c>
      <c r="G23" s="63" t="e">
        <f>#REF!+#REF!</f>
        <v>#REF!</v>
      </c>
      <c r="H23" s="63">
        <v>1050</v>
      </c>
      <c r="I23" s="59">
        <v>1080</v>
      </c>
      <c r="J23" s="59" t="e">
        <f>#REF!-I23</f>
        <v>#REF!</v>
      </c>
      <c r="K23" s="60">
        <v>1336</v>
      </c>
      <c r="L23" s="60">
        <v>1283</v>
      </c>
      <c r="M23" s="82">
        <f t="shared" si="0"/>
        <v>53</v>
      </c>
      <c r="N23" s="82"/>
      <c r="O23" s="60">
        <v>1336</v>
      </c>
      <c r="P23" s="60">
        <v>36.72</v>
      </c>
      <c r="Q23" s="60">
        <v>35.69</v>
      </c>
      <c r="R23" s="61">
        <v>1290.27</v>
      </c>
      <c r="S23" s="62">
        <v>1282</v>
      </c>
      <c r="T23" s="62">
        <f t="shared" si="1"/>
        <v>1354.41</v>
      </c>
      <c r="U23" s="62">
        <f t="shared" si="2"/>
        <v>8.269999999999982</v>
      </c>
      <c r="V23" s="61">
        <v>1217.84</v>
      </c>
      <c r="W23" s="62">
        <v>1215</v>
      </c>
      <c r="X23" s="62">
        <f t="shared" si="3"/>
        <v>2.839999999999918</v>
      </c>
      <c r="Y23" s="62">
        <f t="shared" si="4"/>
        <v>11.1099999999999</v>
      </c>
      <c r="Z23" s="62">
        <v>74.43</v>
      </c>
      <c r="AA23" s="62">
        <v>90.12</v>
      </c>
      <c r="AB23" s="62">
        <v>1217.84</v>
      </c>
      <c r="AC23" s="62">
        <f>SUM(Z23:AA23:AB23)</f>
        <v>1382.3899999999999</v>
      </c>
      <c r="AD23" s="62">
        <v>1382</v>
      </c>
      <c r="AE23" s="62">
        <f t="shared" si="5"/>
        <v>0.38999999999987267</v>
      </c>
      <c r="AF23" s="70">
        <f t="shared" si="6"/>
        <v>1336</v>
      </c>
      <c r="AG23" s="70">
        <v>1317</v>
      </c>
      <c r="AH23" s="70">
        <f t="shared" si="7"/>
        <v>19</v>
      </c>
      <c r="AI23" s="70">
        <v>23.66</v>
      </c>
      <c r="AJ23" s="62">
        <v>1336.49</v>
      </c>
      <c r="AK23" s="62">
        <v>1237.35</v>
      </c>
      <c r="AL23" s="62">
        <v>1233</v>
      </c>
      <c r="AM23" s="62">
        <f t="shared" si="8"/>
        <v>4.349999999999909</v>
      </c>
      <c r="AN23" s="62">
        <f t="shared" si="9"/>
        <v>4.739999999999782</v>
      </c>
      <c r="AO23" s="62">
        <v>66.54</v>
      </c>
      <c r="AP23" s="62">
        <v>1237.33</v>
      </c>
      <c r="AQ23" s="62">
        <f t="shared" si="10"/>
        <v>1303.87</v>
      </c>
      <c r="AR23" s="62">
        <v>1296</v>
      </c>
      <c r="AS23" s="62">
        <f t="shared" si="11"/>
        <v>7.869999999999891</v>
      </c>
      <c r="AT23" s="62">
        <v>1237.33</v>
      </c>
      <c r="AU23" s="62">
        <v>1227</v>
      </c>
      <c r="AV23" s="62">
        <f t="shared" si="12"/>
        <v>10.329999999999927</v>
      </c>
      <c r="AW23" s="62">
        <f t="shared" si="13"/>
        <v>18.199999999999818</v>
      </c>
      <c r="AX23" s="62">
        <f t="shared" si="14"/>
        <v>3966.11</v>
      </c>
      <c r="AY23" s="62">
        <v>1242.67</v>
      </c>
      <c r="AZ23" s="62">
        <v>61.52</v>
      </c>
      <c r="BA23" s="62">
        <f t="shared" si="15"/>
        <v>1304.19</v>
      </c>
      <c r="BB23" s="62">
        <v>1301</v>
      </c>
      <c r="BC23" s="62">
        <f t="shared" si="16"/>
        <v>3.1900000000000546</v>
      </c>
      <c r="BD23" s="62">
        <v>59.95</v>
      </c>
      <c r="BE23" s="62">
        <v>40.41</v>
      </c>
      <c r="BF23" s="62">
        <v>1242.67</v>
      </c>
      <c r="BG23" s="62">
        <f t="shared" si="17"/>
        <v>1343.0300000000002</v>
      </c>
      <c r="BH23" s="62">
        <v>1334</v>
      </c>
      <c r="BI23" s="62">
        <f t="shared" si="18"/>
        <v>9.0300000000002</v>
      </c>
      <c r="BJ23" s="62">
        <v>67.91</v>
      </c>
      <c r="BK23" s="62">
        <v>20.54</v>
      </c>
      <c r="BL23" s="62">
        <v>1242.66</v>
      </c>
      <c r="BM23" s="62">
        <f t="shared" si="19"/>
        <v>1331.1100000000001</v>
      </c>
      <c r="BN23" s="70">
        <f t="shared" si="20"/>
        <v>1360.15</v>
      </c>
      <c r="BO23" s="70">
        <v>1354</v>
      </c>
      <c r="BP23" s="70">
        <v>6.150000000000091</v>
      </c>
      <c r="BQ23" s="70">
        <v>1576.27</v>
      </c>
      <c r="BR23" s="70">
        <v>1576.27</v>
      </c>
      <c r="BS23" s="70"/>
      <c r="BT23" s="70"/>
      <c r="BU23" s="70"/>
      <c r="BV23" s="70"/>
      <c r="BW23" s="107"/>
      <c r="BX23" s="70"/>
      <c r="BY23" s="107"/>
      <c r="BZ23" s="70"/>
      <c r="CA23" s="70"/>
      <c r="CB23" s="70"/>
      <c r="CC23" s="107"/>
      <c r="CD23" s="107"/>
      <c r="CE23" s="70">
        <v>1576.27</v>
      </c>
      <c r="CF23" s="70"/>
      <c r="CG23" s="70"/>
      <c r="CH23" s="70"/>
      <c r="CI23" s="70"/>
      <c r="CJ23" s="70"/>
      <c r="CK23" s="70"/>
      <c r="CL23" s="70"/>
      <c r="CM23" s="107">
        <f t="shared" si="21"/>
        <v>4728.8099999999995</v>
      </c>
      <c r="CN23" s="70"/>
      <c r="CO23" s="70"/>
      <c r="CP23" s="107"/>
      <c r="CQ23" s="107">
        <v>1417.97</v>
      </c>
      <c r="CR23" s="107">
        <v>1418.14</v>
      </c>
      <c r="CS23" s="107">
        <v>1418.14</v>
      </c>
      <c r="CT23" s="107">
        <f t="shared" si="22"/>
        <v>4254.25</v>
      </c>
      <c r="CU23" s="107"/>
      <c r="CV23" s="70"/>
      <c r="CW23" s="107"/>
      <c r="CX23" s="108"/>
    </row>
    <row r="24" spans="1:102" ht="25.5" customHeight="1" thickBot="1">
      <c r="A24" s="110">
        <v>16</v>
      </c>
      <c r="B24" s="197" t="s">
        <v>20</v>
      </c>
      <c r="C24" s="198"/>
      <c r="D24" s="199"/>
      <c r="E24" s="58" t="s">
        <v>98</v>
      </c>
      <c r="F24" s="59">
        <v>1048</v>
      </c>
      <c r="G24" s="63" t="e">
        <f>#REF!+#REF!</f>
        <v>#REF!</v>
      </c>
      <c r="H24" s="63">
        <v>1053</v>
      </c>
      <c r="I24" s="59">
        <v>1084</v>
      </c>
      <c r="J24" s="59" t="e">
        <f>#REF!-I24</f>
        <v>#REF!</v>
      </c>
      <c r="K24" s="60">
        <v>1336</v>
      </c>
      <c r="L24" s="60">
        <v>1332</v>
      </c>
      <c r="M24" s="82">
        <f t="shared" si="0"/>
        <v>4</v>
      </c>
      <c r="N24" s="82">
        <v>51.94</v>
      </c>
      <c r="O24" s="60">
        <v>1336</v>
      </c>
      <c r="P24" s="60">
        <v>36.72</v>
      </c>
      <c r="Q24" s="60">
        <v>35.69</v>
      </c>
      <c r="R24" s="61">
        <v>1290.27</v>
      </c>
      <c r="S24" s="62">
        <v>1283</v>
      </c>
      <c r="T24" s="62">
        <f t="shared" si="1"/>
        <v>1355.41</v>
      </c>
      <c r="U24" s="62">
        <f t="shared" si="2"/>
        <v>7.269999999999982</v>
      </c>
      <c r="V24" s="61">
        <v>1217.84</v>
      </c>
      <c r="W24" s="62">
        <v>1204</v>
      </c>
      <c r="X24" s="62">
        <f t="shared" si="3"/>
        <v>13.839999999999918</v>
      </c>
      <c r="Y24" s="62">
        <f t="shared" si="4"/>
        <v>21.1099999999999</v>
      </c>
      <c r="Z24" s="62"/>
      <c r="AA24" s="62">
        <v>90.12</v>
      </c>
      <c r="AB24" s="62">
        <v>1217.84</v>
      </c>
      <c r="AC24" s="62">
        <f>SUM(Z24:AA24:AB24)</f>
        <v>1307.96</v>
      </c>
      <c r="AD24" s="62">
        <v>1300</v>
      </c>
      <c r="AE24" s="62">
        <f t="shared" si="5"/>
        <v>7.960000000000036</v>
      </c>
      <c r="AF24" s="70">
        <f t="shared" si="6"/>
        <v>1387.94</v>
      </c>
      <c r="AG24" s="70">
        <v>1344</v>
      </c>
      <c r="AH24" s="70">
        <f t="shared" si="7"/>
        <v>43.940000000000055</v>
      </c>
      <c r="AI24" s="70"/>
      <c r="AJ24" s="62">
        <v>1336.49</v>
      </c>
      <c r="AK24" s="62">
        <v>1237.35</v>
      </c>
      <c r="AL24" s="62">
        <v>1220</v>
      </c>
      <c r="AM24" s="62">
        <f t="shared" si="8"/>
        <v>17.34999999999991</v>
      </c>
      <c r="AN24" s="62">
        <f t="shared" si="9"/>
        <v>25.309999999999945</v>
      </c>
      <c r="AO24" s="62"/>
      <c r="AP24" s="62">
        <v>1237.33</v>
      </c>
      <c r="AQ24" s="62">
        <f t="shared" si="10"/>
        <v>1237.33</v>
      </c>
      <c r="AR24" s="62">
        <v>1234</v>
      </c>
      <c r="AS24" s="62">
        <f t="shared" si="11"/>
        <v>3.3299999999999272</v>
      </c>
      <c r="AT24" s="62">
        <v>1237.33</v>
      </c>
      <c r="AU24" s="62">
        <v>1220</v>
      </c>
      <c r="AV24" s="62">
        <f t="shared" si="12"/>
        <v>17.329999999999927</v>
      </c>
      <c r="AW24" s="62">
        <f t="shared" si="13"/>
        <v>20.659999999999854</v>
      </c>
      <c r="AX24" s="62">
        <f t="shared" si="14"/>
        <v>3798.11</v>
      </c>
      <c r="AY24" s="62">
        <v>1242.67</v>
      </c>
      <c r="AZ24" s="62"/>
      <c r="BA24" s="62">
        <f t="shared" si="15"/>
        <v>1242.67</v>
      </c>
      <c r="BB24" s="62">
        <v>1201</v>
      </c>
      <c r="BC24" s="62">
        <f t="shared" si="16"/>
        <v>41.67000000000007</v>
      </c>
      <c r="BD24" s="62"/>
      <c r="BE24" s="62">
        <v>40.41</v>
      </c>
      <c r="BF24" s="62">
        <v>1242.67</v>
      </c>
      <c r="BG24" s="62">
        <f t="shared" si="17"/>
        <v>1283.0800000000002</v>
      </c>
      <c r="BH24" s="62">
        <v>1266</v>
      </c>
      <c r="BI24" s="62">
        <f t="shared" si="18"/>
        <v>17.080000000000155</v>
      </c>
      <c r="BJ24" s="62">
        <v>67.91</v>
      </c>
      <c r="BK24" s="62">
        <v>20.54</v>
      </c>
      <c r="BL24" s="62">
        <v>1242.66</v>
      </c>
      <c r="BM24" s="62">
        <f t="shared" si="19"/>
        <v>1331.1100000000001</v>
      </c>
      <c r="BN24" s="70">
        <f t="shared" si="20"/>
        <v>1336.49</v>
      </c>
      <c r="BO24" s="70">
        <v>1321</v>
      </c>
      <c r="BP24" s="70">
        <v>15.49</v>
      </c>
      <c r="BQ24" s="70">
        <v>1576.27</v>
      </c>
      <c r="BR24" s="70">
        <v>1576.27</v>
      </c>
      <c r="BS24" s="70"/>
      <c r="BT24" s="70"/>
      <c r="BU24" s="70"/>
      <c r="BV24" s="70"/>
      <c r="BW24" s="107"/>
      <c r="BX24" s="70"/>
      <c r="BY24" s="107"/>
      <c r="BZ24" s="70"/>
      <c r="CA24" s="70"/>
      <c r="CB24" s="70"/>
      <c r="CC24" s="107"/>
      <c r="CD24" s="107"/>
      <c r="CE24" s="70">
        <v>1576.27</v>
      </c>
      <c r="CF24" s="70"/>
      <c r="CG24" s="70"/>
      <c r="CH24" s="70"/>
      <c r="CI24" s="70"/>
      <c r="CJ24" s="70"/>
      <c r="CK24" s="70"/>
      <c r="CL24" s="70"/>
      <c r="CM24" s="107">
        <f t="shared" si="21"/>
        <v>4728.8099999999995</v>
      </c>
      <c r="CN24" s="70"/>
      <c r="CO24" s="70"/>
      <c r="CP24" s="107"/>
      <c r="CQ24" s="107">
        <v>1417.97</v>
      </c>
      <c r="CR24" s="107">
        <v>1418.14</v>
      </c>
      <c r="CS24" s="107">
        <v>1418.14</v>
      </c>
      <c r="CT24" s="107">
        <f t="shared" si="22"/>
        <v>4254.25</v>
      </c>
      <c r="CU24" s="107"/>
      <c r="CV24" s="70"/>
      <c r="CW24" s="107"/>
      <c r="CX24" s="108"/>
    </row>
    <row r="25" spans="1:102" ht="27" customHeight="1" thickBot="1">
      <c r="A25" s="109">
        <v>17</v>
      </c>
      <c r="B25" s="185" t="s">
        <v>176</v>
      </c>
      <c r="C25" s="185"/>
      <c r="D25" s="185"/>
      <c r="E25" s="58" t="s">
        <v>98</v>
      </c>
      <c r="F25" s="59">
        <v>1048</v>
      </c>
      <c r="G25" s="63" t="e">
        <f>#REF!+#REF!</f>
        <v>#REF!</v>
      </c>
      <c r="H25" s="63">
        <v>1060</v>
      </c>
      <c r="I25" s="59">
        <v>1147</v>
      </c>
      <c r="J25" s="59" t="e">
        <f>#REF!-I25</f>
        <v>#REF!</v>
      </c>
      <c r="K25" s="60">
        <v>1336</v>
      </c>
      <c r="L25" s="60">
        <v>1317</v>
      </c>
      <c r="M25" s="82">
        <f t="shared" si="0"/>
        <v>19</v>
      </c>
      <c r="N25" s="82">
        <v>51.94</v>
      </c>
      <c r="O25" s="60">
        <v>1336</v>
      </c>
      <c r="P25" s="60">
        <v>36.72</v>
      </c>
      <c r="Q25" s="60">
        <v>35.69</v>
      </c>
      <c r="R25" s="61">
        <v>1290.27</v>
      </c>
      <c r="S25" s="62">
        <v>1287</v>
      </c>
      <c r="T25" s="62">
        <f t="shared" si="1"/>
        <v>1359.41</v>
      </c>
      <c r="U25" s="62">
        <f t="shared" si="2"/>
        <v>3.269999999999982</v>
      </c>
      <c r="V25" s="61">
        <v>1217.84</v>
      </c>
      <c r="W25" s="62">
        <v>1213</v>
      </c>
      <c r="X25" s="62">
        <f t="shared" si="3"/>
        <v>4.839999999999918</v>
      </c>
      <c r="Y25" s="62">
        <f t="shared" si="4"/>
        <v>8.1099999999999</v>
      </c>
      <c r="Z25" s="62">
        <v>74.43</v>
      </c>
      <c r="AA25" s="62">
        <v>90.12</v>
      </c>
      <c r="AB25" s="62">
        <v>1217.84</v>
      </c>
      <c r="AC25" s="62">
        <f>SUM(Z25:AA25:AB25)</f>
        <v>1382.3899999999999</v>
      </c>
      <c r="AD25" s="62">
        <v>1209</v>
      </c>
      <c r="AE25" s="62">
        <f t="shared" si="5"/>
        <v>173.38999999999987</v>
      </c>
      <c r="AF25" s="70">
        <f t="shared" si="6"/>
        <v>1387.94</v>
      </c>
      <c r="AG25" s="70">
        <v>1380</v>
      </c>
      <c r="AH25" s="70">
        <f t="shared" si="7"/>
        <v>7.940000000000055</v>
      </c>
      <c r="AI25" s="70">
        <v>23.66</v>
      </c>
      <c r="AJ25" s="62">
        <v>1336.49</v>
      </c>
      <c r="AK25" s="62">
        <v>1237.35</v>
      </c>
      <c r="AL25" s="62">
        <v>1229</v>
      </c>
      <c r="AM25" s="62">
        <f t="shared" si="8"/>
        <v>8.349999999999909</v>
      </c>
      <c r="AN25" s="62">
        <f t="shared" si="9"/>
        <v>181.73999999999978</v>
      </c>
      <c r="AO25" s="62"/>
      <c r="AP25" s="62">
        <v>1237.33</v>
      </c>
      <c r="AQ25" s="62">
        <f t="shared" si="10"/>
        <v>1237.33</v>
      </c>
      <c r="AR25" s="62">
        <v>1215</v>
      </c>
      <c r="AS25" s="62">
        <f t="shared" si="11"/>
        <v>22.329999999999927</v>
      </c>
      <c r="AT25" s="62">
        <v>1237.33</v>
      </c>
      <c r="AU25" s="62">
        <v>1235</v>
      </c>
      <c r="AV25" s="62">
        <f t="shared" si="12"/>
        <v>2.3299999999999272</v>
      </c>
      <c r="AW25" s="62">
        <f t="shared" si="13"/>
        <v>24.659999999999854</v>
      </c>
      <c r="AX25" s="62">
        <f t="shared" si="14"/>
        <v>3795.2</v>
      </c>
      <c r="AY25" s="62">
        <v>1242.67</v>
      </c>
      <c r="AZ25" s="62"/>
      <c r="BA25" s="62">
        <f t="shared" si="15"/>
        <v>1242.67</v>
      </c>
      <c r="BB25" s="62">
        <v>1236</v>
      </c>
      <c r="BC25" s="62">
        <f t="shared" si="16"/>
        <v>6.670000000000073</v>
      </c>
      <c r="BD25" s="62">
        <v>59.95</v>
      </c>
      <c r="BE25" s="62">
        <v>40.41</v>
      </c>
      <c r="BF25" s="62">
        <v>1242.67</v>
      </c>
      <c r="BG25" s="62">
        <f t="shared" si="17"/>
        <v>1343.0300000000002</v>
      </c>
      <c r="BH25" s="62">
        <v>1296</v>
      </c>
      <c r="BI25" s="62">
        <f t="shared" si="18"/>
        <v>47.0300000000002</v>
      </c>
      <c r="BJ25" s="62">
        <v>0</v>
      </c>
      <c r="BK25" s="62">
        <v>20.54</v>
      </c>
      <c r="BL25" s="62">
        <v>1242.66</v>
      </c>
      <c r="BM25" s="62">
        <f t="shared" si="19"/>
        <v>1263.2</v>
      </c>
      <c r="BN25" s="70">
        <f t="shared" si="20"/>
        <v>1360.15</v>
      </c>
      <c r="BO25" s="70">
        <v>1357</v>
      </c>
      <c r="BP25" s="70">
        <v>3.150000000000091</v>
      </c>
      <c r="BQ25" s="70">
        <v>1576.27</v>
      </c>
      <c r="BR25" s="70">
        <v>1576.27</v>
      </c>
      <c r="BS25" s="70"/>
      <c r="BT25" s="70"/>
      <c r="BU25" s="70"/>
      <c r="BV25" s="70"/>
      <c r="BW25" s="107"/>
      <c r="BX25" s="70"/>
      <c r="BY25" s="107"/>
      <c r="BZ25" s="70"/>
      <c r="CA25" s="70"/>
      <c r="CB25" s="70"/>
      <c r="CC25" s="107"/>
      <c r="CD25" s="107"/>
      <c r="CE25" s="70">
        <v>1576.27</v>
      </c>
      <c r="CF25" s="70"/>
      <c r="CG25" s="70"/>
      <c r="CH25" s="70"/>
      <c r="CI25" s="70"/>
      <c r="CJ25" s="70"/>
      <c r="CK25" s="70"/>
      <c r="CL25" s="70"/>
      <c r="CM25" s="107">
        <f t="shared" si="21"/>
        <v>4728.8099999999995</v>
      </c>
      <c r="CN25" s="70"/>
      <c r="CO25" s="70"/>
      <c r="CP25" s="107"/>
      <c r="CQ25" s="107">
        <v>1417.97</v>
      </c>
      <c r="CR25" s="107">
        <v>1418.14</v>
      </c>
      <c r="CS25" s="107">
        <v>1418.14</v>
      </c>
      <c r="CT25" s="107">
        <f t="shared" si="22"/>
        <v>4254.25</v>
      </c>
      <c r="CU25" s="107"/>
      <c r="CV25" s="70"/>
      <c r="CW25" s="107"/>
      <c r="CX25" s="108"/>
    </row>
    <row r="26" spans="1:102" ht="22.5" customHeight="1" thickBot="1">
      <c r="A26" s="110">
        <v>18</v>
      </c>
      <c r="B26" s="185" t="s">
        <v>175</v>
      </c>
      <c r="C26" s="185"/>
      <c r="D26" s="185"/>
      <c r="E26" s="58" t="s">
        <v>98</v>
      </c>
      <c r="F26" s="59">
        <v>1042</v>
      </c>
      <c r="G26" s="63" t="e">
        <f>#REF!+#REF!</f>
        <v>#REF!</v>
      </c>
      <c r="H26" s="63">
        <v>1023</v>
      </c>
      <c r="I26" s="59">
        <v>1087</v>
      </c>
      <c r="J26" s="59" t="e">
        <f>#REF!-I26</f>
        <v>#REF!</v>
      </c>
      <c r="K26" s="60">
        <v>1336</v>
      </c>
      <c r="L26" s="60">
        <v>1331</v>
      </c>
      <c r="M26" s="82">
        <f t="shared" si="0"/>
        <v>5</v>
      </c>
      <c r="N26" s="82">
        <v>51.94</v>
      </c>
      <c r="O26" s="60">
        <v>1336</v>
      </c>
      <c r="P26" s="60">
        <v>36.72</v>
      </c>
      <c r="Q26" s="60">
        <v>35.69</v>
      </c>
      <c r="R26" s="61">
        <v>1290.27</v>
      </c>
      <c r="S26" s="62">
        <v>1272</v>
      </c>
      <c r="T26" s="62">
        <f t="shared" si="1"/>
        <v>1344.41</v>
      </c>
      <c r="U26" s="62">
        <f t="shared" si="2"/>
        <v>18.269999999999982</v>
      </c>
      <c r="V26" s="61">
        <v>1217.84</v>
      </c>
      <c r="W26" s="62">
        <v>1199</v>
      </c>
      <c r="X26" s="62">
        <f t="shared" si="3"/>
        <v>18.839999999999918</v>
      </c>
      <c r="Y26" s="62">
        <f t="shared" si="4"/>
        <v>37.1099999999999</v>
      </c>
      <c r="Z26" s="62"/>
      <c r="AA26" s="62">
        <v>90.12</v>
      </c>
      <c r="AB26" s="62">
        <v>1217.84</v>
      </c>
      <c r="AC26" s="62">
        <f>SUM(Z26:AA26:AB26)</f>
        <v>1307.96</v>
      </c>
      <c r="AD26" s="62">
        <v>1211</v>
      </c>
      <c r="AE26" s="62">
        <f t="shared" si="5"/>
        <v>96.96000000000004</v>
      </c>
      <c r="AF26" s="70">
        <f t="shared" si="6"/>
        <v>1387.94</v>
      </c>
      <c r="AG26" s="70">
        <v>1379</v>
      </c>
      <c r="AH26" s="70">
        <f t="shared" si="7"/>
        <v>8.940000000000055</v>
      </c>
      <c r="AI26" s="70">
        <v>23.66</v>
      </c>
      <c r="AJ26" s="62">
        <v>1336.49</v>
      </c>
      <c r="AK26" s="62">
        <v>1237.35</v>
      </c>
      <c r="AL26" s="62">
        <v>1230</v>
      </c>
      <c r="AM26" s="62">
        <f t="shared" si="8"/>
        <v>7.349999999999909</v>
      </c>
      <c r="AN26" s="62">
        <f t="shared" si="9"/>
        <v>104.30999999999995</v>
      </c>
      <c r="AO26" s="62"/>
      <c r="AP26" s="62">
        <v>1237.33</v>
      </c>
      <c r="AQ26" s="62">
        <f t="shared" si="10"/>
        <v>1237.33</v>
      </c>
      <c r="AR26" s="62">
        <v>1226</v>
      </c>
      <c r="AS26" s="62">
        <f t="shared" si="11"/>
        <v>11.329999999999927</v>
      </c>
      <c r="AT26" s="62">
        <v>1237.33</v>
      </c>
      <c r="AU26" s="62">
        <v>1234</v>
      </c>
      <c r="AV26" s="62">
        <f t="shared" si="12"/>
        <v>3.3299999999999272</v>
      </c>
      <c r="AW26" s="62">
        <f t="shared" si="13"/>
        <v>14.659999999999854</v>
      </c>
      <c r="AX26" s="62">
        <f t="shared" si="14"/>
        <v>3855.2</v>
      </c>
      <c r="AY26" s="62">
        <v>1242.67</v>
      </c>
      <c r="AZ26" s="62">
        <v>61.52</v>
      </c>
      <c r="BA26" s="62">
        <f t="shared" si="15"/>
        <v>1304.19</v>
      </c>
      <c r="BB26" s="62">
        <v>1301</v>
      </c>
      <c r="BC26" s="62">
        <f t="shared" si="16"/>
        <v>3.1900000000000546</v>
      </c>
      <c r="BD26" s="62">
        <v>59.95</v>
      </c>
      <c r="BE26" s="62">
        <v>40.41</v>
      </c>
      <c r="BF26" s="62">
        <v>1242.67</v>
      </c>
      <c r="BG26" s="62">
        <f t="shared" si="17"/>
        <v>1343.0300000000002</v>
      </c>
      <c r="BH26" s="62">
        <v>1291</v>
      </c>
      <c r="BI26" s="62">
        <f t="shared" si="18"/>
        <v>52.0300000000002</v>
      </c>
      <c r="BJ26" s="62">
        <v>0</v>
      </c>
      <c r="BK26" s="62">
        <v>20.54</v>
      </c>
      <c r="BL26" s="62">
        <v>1242.66</v>
      </c>
      <c r="BM26" s="62">
        <f t="shared" si="19"/>
        <v>1263.2</v>
      </c>
      <c r="BN26" s="70">
        <f t="shared" si="20"/>
        <v>1360.15</v>
      </c>
      <c r="BO26" s="70">
        <v>1338</v>
      </c>
      <c r="BP26" s="70">
        <v>22.15000000000009</v>
      </c>
      <c r="BQ26" s="70">
        <v>1576.27</v>
      </c>
      <c r="BR26" s="70">
        <v>1576.27</v>
      </c>
      <c r="BS26" s="70"/>
      <c r="BT26" s="70"/>
      <c r="BU26" s="70"/>
      <c r="BV26" s="70"/>
      <c r="BW26" s="107"/>
      <c r="BX26" s="70"/>
      <c r="BY26" s="107"/>
      <c r="BZ26" s="70"/>
      <c r="CA26" s="70"/>
      <c r="CB26" s="70"/>
      <c r="CC26" s="107"/>
      <c r="CD26" s="107"/>
      <c r="CE26" s="70">
        <v>1576.27</v>
      </c>
      <c r="CF26" s="70"/>
      <c r="CG26" s="70"/>
      <c r="CH26" s="70"/>
      <c r="CI26" s="70"/>
      <c r="CJ26" s="70"/>
      <c r="CK26" s="70"/>
      <c r="CL26" s="70"/>
      <c r="CM26" s="107">
        <f t="shared" si="21"/>
        <v>4728.8099999999995</v>
      </c>
      <c r="CN26" s="70"/>
      <c r="CO26" s="70"/>
      <c r="CP26" s="107"/>
      <c r="CQ26" s="107">
        <v>1417.97</v>
      </c>
      <c r="CR26" s="107">
        <v>1418.14</v>
      </c>
      <c r="CS26" s="107">
        <v>1418.14</v>
      </c>
      <c r="CT26" s="107">
        <f t="shared" si="22"/>
        <v>4254.25</v>
      </c>
      <c r="CU26" s="107"/>
      <c r="CV26" s="70"/>
      <c r="CW26" s="107"/>
      <c r="CX26" s="108"/>
    </row>
    <row r="27" spans="1:102" ht="22.5" customHeight="1" thickBot="1">
      <c r="A27" s="111">
        <v>19</v>
      </c>
      <c r="B27" s="186" t="s">
        <v>22</v>
      </c>
      <c r="C27" s="186"/>
      <c r="D27" s="186"/>
      <c r="E27" s="112" t="s">
        <v>98</v>
      </c>
      <c r="F27" s="113">
        <v>1050</v>
      </c>
      <c r="G27" s="114" t="e">
        <f>#REF!+#REF!</f>
        <v>#REF!</v>
      </c>
      <c r="H27" s="114">
        <v>1047</v>
      </c>
      <c r="I27" s="113">
        <v>1078</v>
      </c>
      <c r="J27" s="113" t="e">
        <f>#REF!-I27</f>
        <v>#REF!</v>
      </c>
      <c r="K27" s="115">
        <v>1336</v>
      </c>
      <c r="L27" s="115">
        <v>1325</v>
      </c>
      <c r="M27" s="116">
        <f t="shared" si="0"/>
        <v>11</v>
      </c>
      <c r="N27" s="116">
        <v>51.94</v>
      </c>
      <c r="O27" s="115">
        <v>1336</v>
      </c>
      <c r="P27" s="115">
        <v>36.72</v>
      </c>
      <c r="Q27" s="115">
        <v>35.69</v>
      </c>
      <c r="R27" s="117">
        <v>1290.27</v>
      </c>
      <c r="S27" s="118">
        <v>1271</v>
      </c>
      <c r="T27" s="118">
        <f t="shared" si="1"/>
        <v>1343.41</v>
      </c>
      <c r="U27" s="118">
        <f t="shared" si="2"/>
        <v>19.269999999999982</v>
      </c>
      <c r="V27" s="117">
        <v>1217.84</v>
      </c>
      <c r="W27" s="118">
        <v>1216</v>
      </c>
      <c r="X27" s="118">
        <f t="shared" si="3"/>
        <v>1.8399999999999181</v>
      </c>
      <c r="Y27" s="118">
        <f t="shared" si="4"/>
        <v>21.1099999999999</v>
      </c>
      <c r="Z27" s="118"/>
      <c r="AA27" s="118">
        <v>90.12</v>
      </c>
      <c r="AB27" s="118">
        <v>1217.84</v>
      </c>
      <c r="AC27" s="118">
        <f>SUM(Z27:AA27:AB27)</f>
        <v>1307.96</v>
      </c>
      <c r="AD27" s="118">
        <v>1300.4</v>
      </c>
      <c r="AE27" s="118">
        <f t="shared" si="5"/>
        <v>7.559999999999945</v>
      </c>
      <c r="AF27" s="119">
        <f t="shared" si="6"/>
        <v>1387.94</v>
      </c>
      <c r="AG27" s="119">
        <v>1315</v>
      </c>
      <c r="AH27" s="119">
        <f t="shared" si="7"/>
        <v>72.94000000000005</v>
      </c>
      <c r="AI27" s="119"/>
      <c r="AJ27" s="118">
        <v>1336.49</v>
      </c>
      <c r="AK27" s="118">
        <v>1237.35</v>
      </c>
      <c r="AL27" s="118">
        <v>1218</v>
      </c>
      <c r="AM27" s="118">
        <f t="shared" si="8"/>
        <v>19.34999999999991</v>
      </c>
      <c r="AN27" s="118">
        <f t="shared" si="9"/>
        <v>26.909999999999854</v>
      </c>
      <c r="AO27" s="118"/>
      <c r="AP27" s="118">
        <v>1237.33</v>
      </c>
      <c r="AQ27" s="118">
        <f t="shared" si="10"/>
        <v>1237.33</v>
      </c>
      <c r="AR27" s="118">
        <v>1233</v>
      </c>
      <c r="AS27" s="118">
        <f t="shared" si="11"/>
        <v>4.329999999999927</v>
      </c>
      <c r="AT27" s="118">
        <v>1237.33</v>
      </c>
      <c r="AU27" s="118">
        <v>1231</v>
      </c>
      <c r="AV27" s="118">
        <f t="shared" si="12"/>
        <v>6.329999999999927</v>
      </c>
      <c r="AW27" s="118">
        <f t="shared" si="13"/>
        <v>10.659999999999854</v>
      </c>
      <c r="AX27" s="118">
        <f t="shared" si="14"/>
        <v>3972.11</v>
      </c>
      <c r="AY27" s="118">
        <v>1242.67</v>
      </c>
      <c r="AZ27" s="118">
        <v>61.52</v>
      </c>
      <c r="BA27" s="118">
        <f t="shared" si="15"/>
        <v>1304.19</v>
      </c>
      <c r="BB27" s="118">
        <v>1300</v>
      </c>
      <c r="BC27" s="118">
        <f t="shared" si="16"/>
        <v>4.190000000000055</v>
      </c>
      <c r="BD27" s="118">
        <v>59.95</v>
      </c>
      <c r="BE27" s="118">
        <v>40.41</v>
      </c>
      <c r="BF27" s="118">
        <v>1242.67</v>
      </c>
      <c r="BG27" s="118">
        <f t="shared" si="17"/>
        <v>1343.0300000000002</v>
      </c>
      <c r="BH27" s="118">
        <v>1341</v>
      </c>
      <c r="BI27" s="118">
        <f t="shared" si="18"/>
        <v>2.0300000000002</v>
      </c>
      <c r="BJ27" s="118">
        <v>67.91</v>
      </c>
      <c r="BK27" s="118">
        <v>20.54</v>
      </c>
      <c r="BL27" s="118">
        <v>1242.66</v>
      </c>
      <c r="BM27" s="118">
        <f t="shared" si="19"/>
        <v>1331.1100000000001</v>
      </c>
      <c r="BN27" s="119">
        <f t="shared" si="20"/>
        <v>1336.49</v>
      </c>
      <c r="BO27" s="119">
        <v>1318</v>
      </c>
      <c r="BP27" s="119">
        <v>18.49</v>
      </c>
      <c r="BQ27" s="70">
        <v>1576.27</v>
      </c>
      <c r="BR27" s="70">
        <v>1576.27</v>
      </c>
      <c r="BS27" s="119"/>
      <c r="BT27" s="119"/>
      <c r="BU27" s="119"/>
      <c r="BV27" s="119"/>
      <c r="BW27" s="107"/>
      <c r="BX27" s="119"/>
      <c r="BY27" s="107"/>
      <c r="BZ27" s="90"/>
      <c r="CA27" s="90"/>
      <c r="CB27" s="119"/>
      <c r="CC27" s="107"/>
      <c r="CD27" s="107"/>
      <c r="CE27" s="70">
        <v>1576.27</v>
      </c>
      <c r="CF27" s="119"/>
      <c r="CG27" s="119"/>
      <c r="CH27" s="119"/>
      <c r="CI27" s="119"/>
      <c r="CJ27" s="119"/>
      <c r="CK27" s="119"/>
      <c r="CL27" s="119"/>
      <c r="CM27" s="107">
        <f t="shared" si="21"/>
        <v>4728.8099999999995</v>
      </c>
      <c r="CN27" s="119"/>
      <c r="CO27" s="70"/>
      <c r="CP27" s="107"/>
      <c r="CQ27" s="107">
        <v>1417.97</v>
      </c>
      <c r="CR27" s="107">
        <v>1418.14</v>
      </c>
      <c r="CS27" s="107">
        <v>1418.14</v>
      </c>
      <c r="CT27" s="107">
        <f t="shared" si="22"/>
        <v>4254.25</v>
      </c>
      <c r="CU27" s="107"/>
      <c r="CV27" s="119"/>
      <c r="CW27" s="107"/>
      <c r="CX27" s="108"/>
    </row>
    <row r="28" spans="1:102" ht="22.5" customHeight="1" thickBot="1">
      <c r="A28" s="79"/>
      <c r="B28" s="64"/>
      <c r="C28" s="64"/>
      <c r="D28" s="64"/>
      <c r="E28" s="64"/>
      <c r="F28" s="65"/>
      <c r="G28" s="66"/>
      <c r="H28" s="66"/>
      <c r="I28" s="65"/>
      <c r="J28" s="65"/>
      <c r="K28" s="67"/>
      <c r="L28" s="67"/>
      <c r="M28" s="67"/>
      <c r="N28" s="67"/>
      <c r="O28" s="67"/>
      <c r="P28" s="67"/>
      <c r="Q28" s="67"/>
      <c r="R28" s="68"/>
      <c r="S28" s="69"/>
      <c r="T28" s="69"/>
      <c r="U28" s="69"/>
      <c r="V28" s="68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107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</row>
    <row r="29" spans="1:102" ht="22.5" customHeight="1" thickBot="1">
      <c r="A29" s="79"/>
      <c r="B29" s="64"/>
      <c r="C29" s="64"/>
      <c r="D29" s="64"/>
      <c r="E29" s="64"/>
      <c r="F29" s="65"/>
      <c r="G29" s="66"/>
      <c r="H29" s="66"/>
      <c r="I29" s="65"/>
      <c r="J29" s="65"/>
      <c r="K29" s="67"/>
      <c r="L29" s="67"/>
      <c r="M29" s="67"/>
      <c r="N29" s="67"/>
      <c r="O29" s="67"/>
      <c r="P29" s="67"/>
      <c r="Q29" s="67"/>
      <c r="R29" s="68"/>
      <c r="S29" s="69"/>
      <c r="T29" s="69"/>
      <c r="U29" s="69"/>
      <c r="V29" s="68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107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</row>
    <row r="30" spans="1:102" ht="22.5" customHeight="1" thickBot="1">
      <c r="A30" s="79"/>
      <c r="B30" s="64"/>
      <c r="C30" s="64"/>
      <c r="D30" s="64"/>
      <c r="E30" s="64"/>
      <c r="F30" s="65"/>
      <c r="G30" s="66"/>
      <c r="H30" s="66"/>
      <c r="I30" s="65"/>
      <c r="J30" s="65"/>
      <c r="K30" s="67"/>
      <c r="L30" s="67"/>
      <c r="M30" s="67"/>
      <c r="N30" s="67"/>
      <c r="O30" s="67"/>
      <c r="P30" s="67"/>
      <c r="Q30" s="67"/>
      <c r="R30" s="68"/>
      <c r="S30" s="69"/>
      <c r="T30" s="69"/>
      <c r="U30" s="69"/>
      <c r="V30" s="68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107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</row>
    <row r="31" spans="1:102" ht="22.5" customHeight="1">
      <c r="A31" s="180" t="s">
        <v>1</v>
      </c>
      <c r="B31" s="189" t="s">
        <v>2</v>
      </c>
      <c r="C31" s="190"/>
      <c r="D31" s="191"/>
      <c r="E31" s="174" t="s">
        <v>97</v>
      </c>
      <c r="F31" s="170" t="s">
        <v>105</v>
      </c>
      <c r="G31" s="170" t="s">
        <v>103</v>
      </c>
      <c r="H31" s="170" t="s">
        <v>106</v>
      </c>
      <c r="I31" s="170" t="s">
        <v>120</v>
      </c>
      <c r="J31" s="172" t="s">
        <v>70</v>
      </c>
      <c r="K31" s="172" t="s">
        <v>159</v>
      </c>
      <c r="L31" s="170" t="s">
        <v>165</v>
      </c>
      <c r="M31" s="170" t="s">
        <v>161</v>
      </c>
      <c r="N31" s="172" t="s">
        <v>162</v>
      </c>
      <c r="O31" s="176" t="s">
        <v>158</v>
      </c>
      <c r="P31" s="160" t="s">
        <v>121</v>
      </c>
      <c r="Q31" s="160" t="s">
        <v>122</v>
      </c>
      <c r="R31" s="162" t="s">
        <v>123</v>
      </c>
      <c r="S31" s="160" t="s">
        <v>124</v>
      </c>
      <c r="T31" s="160" t="s">
        <v>123</v>
      </c>
      <c r="U31" s="160" t="s">
        <v>70</v>
      </c>
      <c r="V31" s="162" t="s">
        <v>108</v>
      </c>
      <c r="W31" s="160" t="s">
        <v>125</v>
      </c>
      <c r="X31" s="160" t="s">
        <v>70</v>
      </c>
      <c r="Y31" s="160" t="s">
        <v>126</v>
      </c>
      <c r="Z31" s="160" t="s">
        <v>127</v>
      </c>
      <c r="AA31" s="160" t="s">
        <v>128</v>
      </c>
      <c r="AB31" s="160" t="s">
        <v>90</v>
      </c>
      <c r="AC31" s="160" t="s">
        <v>129</v>
      </c>
      <c r="AD31" s="160" t="s">
        <v>131</v>
      </c>
      <c r="AE31" s="160" t="s">
        <v>133</v>
      </c>
      <c r="AF31" s="160" t="s">
        <v>168</v>
      </c>
      <c r="AG31" s="160" t="s">
        <v>166</v>
      </c>
      <c r="AH31" s="160" t="s">
        <v>161</v>
      </c>
      <c r="AI31" s="160" t="s">
        <v>164</v>
      </c>
      <c r="AJ31" s="160" t="s">
        <v>160</v>
      </c>
      <c r="AK31" s="160" t="s">
        <v>89</v>
      </c>
      <c r="AL31" s="160" t="s">
        <v>132</v>
      </c>
      <c r="AM31" s="160" t="s">
        <v>134</v>
      </c>
      <c r="AN31" s="160" t="s">
        <v>135</v>
      </c>
      <c r="AO31" s="160" t="s">
        <v>136</v>
      </c>
      <c r="AP31" s="160" t="s">
        <v>109</v>
      </c>
      <c r="AQ31" s="160" t="s">
        <v>137</v>
      </c>
      <c r="AR31" s="160" t="s">
        <v>138</v>
      </c>
      <c r="AS31" s="160" t="s">
        <v>141</v>
      </c>
      <c r="AT31" s="160" t="s">
        <v>110</v>
      </c>
      <c r="AU31" s="160" t="s">
        <v>139</v>
      </c>
      <c r="AV31" s="160" t="s">
        <v>142</v>
      </c>
      <c r="AW31" s="160" t="s">
        <v>143</v>
      </c>
      <c r="AX31" s="160" t="s">
        <v>111</v>
      </c>
      <c r="AY31" s="160" t="s">
        <v>112</v>
      </c>
      <c r="AZ31" s="160" t="s">
        <v>144</v>
      </c>
      <c r="BA31" s="160" t="s">
        <v>140</v>
      </c>
      <c r="BB31" s="160" t="s">
        <v>147</v>
      </c>
      <c r="BC31" s="160" t="s">
        <v>148</v>
      </c>
      <c r="BD31" s="160" t="s">
        <v>149</v>
      </c>
      <c r="BE31" s="160" t="s">
        <v>151</v>
      </c>
      <c r="BF31" s="160" t="s">
        <v>113</v>
      </c>
      <c r="BG31" s="160" t="s">
        <v>150</v>
      </c>
      <c r="BH31" s="160" t="s">
        <v>152</v>
      </c>
      <c r="BI31" s="160" t="s">
        <v>153</v>
      </c>
      <c r="BJ31" s="160" t="s">
        <v>154</v>
      </c>
      <c r="BK31" s="160" t="s">
        <v>155</v>
      </c>
      <c r="BL31" s="160" t="s">
        <v>114</v>
      </c>
      <c r="BM31" s="160" t="s">
        <v>156</v>
      </c>
      <c r="BN31" s="160" t="s">
        <v>167</v>
      </c>
      <c r="BO31" s="160" t="s">
        <v>170</v>
      </c>
      <c r="BP31" s="160" t="s">
        <v>161</v>
      </c>
      <c r="BQ31" s="127">
        <v>43466</v>
      </c>
      <c r="BR31" s="160" t="s">
        <v>200</v>
      </c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25"/>
      <c r="CE31" s="160" t="s">
        <v>202</v>
      </c>
      <c r="CF31" s="160"/>
      <c r="CG31" s="125"/>
      <c r="CH31" s="160"/>
      <c r="CI31" s="125"/>
      <c r="CJ31" s="160"/>
      <c r="CK31" s="125"/>
      <c r="CL31" s="160"/>
      <c r="CM31" s="125"/>
      <c r="CN31" s="160"/>
      <c r="CO31" s="125"/>
      <c r="CP31" s="125"/>
      <c r="CQ31" s="125" t="s">
        <v>203</v>
      </c>
      <c r="CR31" s="125" t="s">
        <v>204</v>
      </c>
      <c r="CS31" s="125" t="s">
        <v>205</v>
      </c>
      <c r="CT31" s="160" t="s">
        <v>206</v>
      </c>
      <c r="CU31" s="125"/>
      <c r="CV31" s="160"/>
      <c r="CW31" s="160"/>
      <c r="CX31" s="178"/>
    </row>
    <row r="32" spans="1:102" ht="22.5" customHeight="1" thickBot="1">
      <c r="A32" s="181"/>
      <c r="B32" s="192"/>
      <c r="C32" s="193"/>
      <c r="D32" s="194"/>
      <c r="E32" s="175"/>
      <c r="F32" s="171"/>
      <c r="G32" s="171"/>
      <c r="H32" s="171"/>
      <c r="I32" s="171"/>
      <c r="J32" s="173"/>
      <c r="K32" s="173"/>
      <c r="L32" s="171"/>
      <c r="M32" s="171"/>
      <c r="N32" s="173"/>
      <c r="O32" s="177"/>
      <c r="P32" s="161"/>
      <c r="Q32" s="161"/>
      <c r="R32" s="163"/>
      <c r="S32" s="161"/>
      <c r="T32" s="161"/>
      <c r="U32" s="161"/>
      <c r="V32" s="163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26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26"/>
      <c r="CE32" s="161"/>
      <c r="CF32" s="161"/>
      <c r="CG32" s="126"/>
      <c r="CH32" s="161"/>
      <c r="CI32" s="126"/>
      <c r="CJ32" s="161"/>
      <c r="CK32" s="126"/>
      <c r="CL32" s="161"/>
      <c r="CM32" s="126" t="s">
        <v>201</v>
      </c>
      <c r="CN32" s="161"/>
      <c r="CO32" s="126"/>
      <c r="CP32" s="126"/>
      <c r="CQ32" s="126"/>
      <c r="CR32" s="126"/>
      <c r="CS32" s="126"/>
      <c r="CT32" s="161"/>
      <c r="CU32" s="126"/>
      <c r="CV32" s="161"/>
      <c r="CW32" s="161"/>
      <c r="CX32" s="179"/>
    </row>
    <row r="33" spans="1:102" ht="29.25" customHeight="1" thickBot="1">
      <c r="A33" s="102">
        <v>20</v>
      </c>
      <c r="B33" s="202" t="s">
        <v>130</v>
      </c>
      <c r="C33" s="202"/>
      <c r="D33" s="202"/>
      <c r="E33" s="103" t="s">
        <v>99</v>
      </c>
      <c r="F33" s="104">
        <v>1722</v>
      </c>
      <c r="G33" s="121" t="e">
        <f>#REF!+#REF!</f>
        <v>#REF!</v>
      </c>
      <c r="H33" s="121">
        <v>1709</v>
      </c>
      <c r="I33" s="104">
        <v>1853</v>
      </c>
      <c r="J33" s="104" t="e">
        <f>#REF!-I33</f>
        <v>#REF!</v>
      </c>
      <c r="K33" s="105">
        <v>2171</v>
      </c>
      <c r="L33" s="105">
        <v>2170</v>
      </c>
      <c r="M33" s="105">
        <f t="shared" si="0"/>
        <v>1</v>
      </c>
      <c r="N33" s="105">
        <v>84.4</v>
      </c>
      <c r="O33" s="105">
        <v>2171</v>
      </c>
      <c r="P33" s="105">
        <v>59.67</v>
      </c>
      <c r="Q33" s="105"/>
      <c r="R33" s="106">
        <v>2038.67</v>
      </c>
      <c r="S33" s="107">
        <v>2030</v>
      </c>
      <c r="T33" s="107">
        <f t="shared" si="1"/>
        <v>2089.67</v>
      </c>
      <c r="U33" s="107">
        <f t="shared" si="2"/>
        <v>8.670000000000073</v>
      </c>
      <c r="V33" s="106"/>
      <c r="W33" s="107">
        <v>0</v>
      </c>
      <c r="X33" s="107">
        <f t="shared" si="3"/>
        <v>0</v>
      </c>
      <c r="Y33" s="107">
        <f t="shared" si="4"/>
        <v>8.670000000000073</v>
      </c>
      <c r="Z33" s="107">
        <v>120.95</v>
      </c>
      <c r="AA33" s="107">
        <v>146.45</v>
      </c>
      <c r="AB33" s="107">
        <v>1979.01</v>
      </c>
      <c r="AC33" s="107">
        <f>SUM(Z33:AA33:AB33)</f>
        <v>2246.41</v>
      </c>
      <c r="AD33" s="107">
        <v>2227</v>
      </c>
      <c r="AE33" s="107">
        <f>AC33-AD33</f>
        <v>19.409999999999854</v>
      </c>
      <c r="AF33" s="107">
        <f t="shared" si="6"/>
        <v>2255.4</v>
      </c>
      <c r="AG33" s="107">
        <v>2254</v>
      </c>
      <c r="AH33" s="107">
        <f t="shared" si="7"/>
        <v>1.400000000000091</v>
      </c>
      <c r="AI33" s="107">
        <v>38.44</v>
      </c>
      <c r="AJ33" s="105">
        <v>2171.8</v>
      </c>
      <c r="AK33" s="107">
        <v>2010.67</v>
      </c>
      <c r="AL33" s="107">
        <v>2006</v>
      </c>
      <c r="AM33" s="107">
        <f>AK33-AL33</f>
        <v>4.670000000000073</v>
      </c>
      <c r="AN33" s="107">
        <f>AE33+AM33</f>
        <v>24.079999999999927</v>
      </c>
      <c r="AO33" s="107"/>
      <c r="AP33" s="107">
        <v>2010.67</v>
      </c>
      <c r="AQ33" s="107">
        <f>AO33+AP33</f>
        <v>2010.67</v>
      </c>
      <c r="AR33" s="107">
        <v>2002</v>
      </c>
      <c r="AS33" s="107">
        <f>AQ33-AR33</f>
        <v>8.670000000000073</v>
      </c>
      <c r="AT33" s="107">
        <v>2010.68</v>
      </c>
      <c r="AU33" s="107">
        <v>2008</v>
      </c>
      <c r="AV33" s="107">
        <f>AT33-AU33</f>
        <v>2.6800000000000637</v>
      </c>
      <c r="AW33" s="107">
        <f>AS33+AV33</f>
        <v>11.350000000000136</v>
      </c>
      <c r="AX33" s="107">
        <f>SUM(BB33,BH33,BM33,)</f>
        <v>6450.799999999999</v>
      </c>
      <c r="AY33" s="107">
        <v>2019.06</v>
      </c>
      <c r="AZ33" s="107">
        <v>99.97</v>
      </c>
      <c r="BA33" s="107">
        <f>AY33+AZ33</f>
        <v>2119.0299999999997</v>
      </c>
      <c r="BB33" s="107">
        <v>2115</v>
      </c>
      <c r="BC33" s="107">
        <f>BA33-BB33</f>
        <v>4.029999999999745</v>
      </c>
      <c r="BD33" s="107">
        <v>97.42</v>
      </c>
      <c r="BE33" s="107">
        <v>65.67</v>
      </c>
      <c r="BF33" s="107">
        <v>2019.06</v>
      </c>
      <c r="BG33" s="107">
        <f>BD33+BF33+BE33</f>
        <v>2182.15</v>
      </c>
      <c r="BH33" s="107">
        <v>2173</v>
      </c>
      <c r="BI33" s="107">
        <f>BG33-BH33</f>
        <v>9.150000000000091</v>
      </c>
      <c r="BJ33" s="107">
        <v>110.35</v>
      </c>
      <c r="BK33" s="107">
        <v>33.38</v>
      </c>
      <c r="BL33" s="107">
        <v>2019.07</v>
      </c>
      <c r="BM33" s="107">
        <f>BJ33+BK33+BL33</f>
        <v>2162.7999999999997</v>
      </c>
      <c r="BN33" s="107">
        <f t="shared" si="20"/>
        <v>2210.2400000000002</v>
      </c>
      <c r="BO33" s="107">
        <v>2077</v>
      </c>
      <c r="BP33" s="107">
        <v>133.24</v>
      </c>
      <c r="BQ33" s="107">
        <v>2561.44</v>
      </c>
      <c r="BR33" s="107">
        <v>2561.44</v>
      </c>
      <c r="BS33" s="107"/>
      <c r="BT33" s="107"/>
      <c r="BU33" s="107"/>
      <c r="BV33" s="107"/>
      <c r="BW33" s="70"/>
      <c r="BX33" s="107"/>
      <c r="BY33" s="107"/>
      <c r="BZ33" s="107"/>
      <c r="CA33" s="107"/>
      <c r="CB33" s="107"/>
      <c r="CC33" s="107"/>
      <c r="CD33" s="107"/>
      <c r="CE33" s="107">
        <v>2561.44</v>
      </c>
      <c r="CF33" s="107"/>
      <c r="CG33" s="107"/>
      <c r="CH33" s="107"/>
      <c r="CI33" s="107"/>
      <c r="CJ33" s="107"/>
      <c r="CK33" s="107"/>
      <c r="CL33" s="107"/>
      <c r="CM33" s="107">
        <f aca="true" t="shared" si="23" ref="CM33:CM54">BQ33+BR33+CE33</f>
        <v>7684.32</v>
      </c>
      <c r="CN33" s="107"/>
      <c r="CO33" s="107"/>
      <c r="CP33" s="107"/>
      <c r="CQ33" s="107">
        <v>2304.18</v>
      </c>
      <c r="CR33" s="70">
        <v>2304.46</v>
      </c>
      <c r="CS33" s="70">
        <v>2304.46</v>
      </c>
      <c r="CT33" s="107">
        <f aca="true" t="shared" si="24" ref="CT33:CT54">CQ33+CR33+CS33</f>
        <v>6913.099999999999</v>
      </c>
      <c r="CU33" s="107"/>
      <c r="CV33" s="107"/>
      <c r="CW33" s="107"/>
      <c r="CX33" s="108"/>
    </row>
    <row r="34" spans="1:102" ht="25.5" customHeight="1" thickBot="1">
      <c r="A34" s="110">
        <v>21</v>
      </c>
      <c r="B34" s="197" t="s">
        <v>178</v>
      </c>
      <c r="C34" s="198"/>
      <c r="D34" s="199"/>
      <c r="E34" s="58" t="s">
        <v>99</v>
      </c>
      <c r="F34" s="59"/>
      <c r="G34" s="63"/>
      <c r="H34" s="63"/>
      <c r="I34" s="59"/>
      <c r="J34" s="59"/>
      <c r="K34" s="60"/>
      <c r="L34" s="93">
        <v>0</v>
      </c>
      <c r="M34" s="82"/>
      <c r="N34" s="82"/>
      <c r="O34" s="60"/>
      <c r="P34" s="60"/>
      <c r="Q34" s="60"/>
      <c r="R34" s="61"/>
      <c r="S34" s="62"/>
      <c r="T34" s="62"/>
      <c r="U34" s="62"/>
      <c r="V34" s="61"/>
      <c r="W34" s="62"/>
      <c r="X34" s="62"/>
      <c r="Y34" s="62"/>
      <c r="Z34" s="62"/>
      <c r="AA34" s="62"/>
      <c r="AB34" s="62"/>
      <c r="AC34" s="62"/>
      <c r="AD34" s="62"/>
      <c r="AE34" s="62"/>
      <c r="AF34" s="70"/>
      <c r="AG34" s="70">
        <v>0</v>
      </c>
      <c r="AH34" s="70"/>
      <c r="AI34" s="70"/>
      <c r="AJ34" s="62"/>
      <c r="AK34" s="62"/>
      <c r="AL34" s="62"/>
      <c r="AM34" s="62"/>
      <c r="AN34" s="62"/>
      <c r="AO34" s="62"/>
      <c r="AP34" s="62"/>
      <c r="AQ34" s="62"/>
      <c r="AR34" s="62"/>
      <c r="AS34" s="70"/>
      <c r="AT34" s="62"/>
      <c r="AU34" s="62"/>
      <c r="AV34" s="62"/>
      <c r="AW34" s="62"/>
      <c r="AX34" s="70"/>
      <c r="AY34" s="62"/>
      <c r="AZ34" s="62"/>
      <c r="BA34" s="62"/>
      <c r="BB34" s="62"/>
      <c r="BC34" s="62"/>
      <c r="BD34" s="62"/>
      <c r="BE34" s="62"/>
      <c r="BF34" s="62"/>
      <c r="BG34" s="70"/>
      <c r="BH34" s="70"/>
      <c r="BI34" s="62"/>
      <c r="BJ34" s="70"/>
      <c r="BK34" s="62"/>
      <c r="BL34" s="62"/>
      <c r="BM34" s="70"/>
      <c r="BN34" s="70"/>
      <c r="BO34" s="70">
        <v>0</v>
      </c>
      <c r="BP34" s="70"/>
      <c r="BQ34" s="70">
        <v>2561.44</v>
      </c>
      <c r="BR34" s="70">
        <v>2561.44</v>
      </c>
      <c r="BS34" s="70"/>
      <c r="BT34" s="70"/>
      <c r="BU34" s="70"/>
      <c r="BV34" s="70"/>
      <c r="BW34" s="70"/>
      <c r="BX34" s="70"/>
      <c r="BY34" s="107"/>
      <c r="BZ34" s="70"/>
      <c r="CA34" s="70"/>
      <c r="CB34" s="70"/>
      <c r="CC34" s="107"/>
      <c r="CD34" s="107"/>
      <c r="CE34" s="70">
        <v>2561.44</v>
      </c>
      <c r="CF34" s="70"/>
      <c r="CG34" s="70"/>
      <c r="CH34" s="70"/>
      <c r="CI34" s="70"/>
      <c r="CJ34" s="70"/>
      <c r="CK34" s="70"/>
      <c r="CL34" s="70"/>
      <c r="CM34" s="107">
        <f t="shared" si="23"/>
        <v>7684.32</v>
      </c>
      <c r="CN34" s="70"/>
      <c r="CO34" s="70"/>
      <c r="CP34" s="107"/>
      <c r="CQ34" s="107">
        <v>2304.19</v>
      </c>
      <c r="CR34" s="107">
        <v>2304.46</v>
      </c>
      <c r="CS34" s="107">
        <v>2304.46</v>
      </c>
      <c r="CT34" s="107">
        <f t="shared" si="24"/>
        <v>6913.11</v>
      </c>
      <c r="CU34" s="107"/>
      <c r="CV34" s="70"/>
      <c r="CW34" s="107"/>
      <c r="CX34" s="108"/>
    </row>
    <row r="35" spans="1:102" ht="24" customHeight="1" thickBot="1">
      <c r="A35" s="110">
        <v>22</v>
      </c>
      <c r="B35" s="185" t="s">
        <v>174</v>
      </c>
      <c r="C35" s="185"/>
      <c r="D35" s="185"/>
      <c r="E35" s="58" t="s">
        <v>98</v>
      </c>
      <c r="F35" s="59">
        <v>1060</v>
      </c>
      <c r="G35" s="63" t="e">
        <f>#REF!+#REF!</f>
        <v>#REF!</v>
      </c>
      <c r="H35" s="63">
        <v>1057</v>
      </c>
      <c r="I35" s="59">
        <v>1157</v>
      </c>
      <c r="J35" s="59" t="e">
        <f>#REF!-I35</f>
        <v>#REF!</v>
      </c>
      <c r="K35" s="60">
        <v>1336</v>
      </c>
      <c r="L35" s="60">
        <v>1334</v>
      </c>
      <c r="M35" s="82">
        <f>K35-L35</f>
        <v>2</v>
      </c>
      <c r="N35" s="82">
        <v>51.94</v>
      </c>
      <c r="O35" s="60">
        <v>1336</v>
      </c>
      <c r="P35" s="60">
        <v>36.72</v>
      </c>
      <c r="Q35" s="60">
        <v>35.69</v>
      </c>
      <c r="R35" s="61">
        <v>1290.27</v>
      </c>
      <c r="S35" s="62">
        <v>1216</v>
      </c>
      <c r="T35" s="62">
        <f t="shared" si="1"/>
        <v>1288.41</v>
      </c>
      <c r="U35" s="62">
        <f t="shared" si="2"/>
        <v>74.26999999999998</v>
      </c>
      <c r="V35" s="61">
        <v>1217.84</v>
      </c>
      <c r="W35" s="62">
        <v>1157.4</v>
      </c>
      <c r="X35" s="62">
        <f t="shared" si="3"/>
        <v>60.43999999999983</v>
      </c>
      <c r="Y35" s="62">
        <f t="shared" si="4"/>
        <v>134.7099999999998</v>
      </c>
      <c r="Z35" s="62"/>
      <c r="AA35" s="62">
        <v>90.12</v>
      </c>
      <c r="AB35" s="62">
        <v>1217.84</v>
      </c>
      <c r="AC35" s="62">
        <f>SUM(Z35:AA35:AB35)</f>
        <v>1307.96</v>
      </c>
      <c r="AD35" s="62">
        <v>1303</v>
      </c>
      <c r="AE35" s="62">
        <f aca="true" t="shared" si="25" ref="AE35:AE65">AC35-AD35</f>
        <v>4.960000000000036</v>
      </c>
      <c r="AF35" s="70">
        <f t="shared" si="6"/>
        <v>1387.94</v>
      </c>
      <c r="AG35" s="70">
        <v>1386</v>
      </c>
      <c r="AH35" s="70">
        <f t="shared" si="7"/>
        <v>1.9400000000000546</v>
      </c>
      <c r="AI35" s="70">
        <v>23.66</v>
      </c>
      <c r="AJ35" s="62">
        <v>1336.49</v>
      </c>
      <c r="AK35" s="62">
        <v>1237.35</v>
      </c>
      <c r="AL35" s="62">
        <v>1234</v>
      </c>
      <c r="AM35" s="62">
        <f aca="true" t="shared" si="26" ref="AM35:AM65">AK35-AL35</f>
        <v>3.349999999999909</v>
      </c>
      <c r="AN35" s="62">
        <f aca="true" t="shared" si="27" ref="AN35:AN65">AE35+AM35</f>
        <v>8.309999999999945</v>
      </c>
      <c r="AO35" s="62">
        <v>66.54</v>
      </c>
      <c r="AP35" s="62">
        <v>1237.33</v>
      </c>
      <c r="AQ35" s="62">
        <f aca="true" t="shared" si="28" ref="AQ35:AQ65">AO35+AP35</f>
        <v>1303.87</v>
      </c>
      <c r="AR35" s="62">
        <v>1301</v>
      </c>
      <c r="AS35" s="70">
        <f aca="true" t="shared" si="29" ref="AS35:AS65">AQ35-AR35</f>
        <v>2.869999999999891</v>
      </c>
      <c r="AT35" s="62">
        <v>1237.33</v>
      </c>
      <c r="AU35" s="62">
        <v>1236</v>
      </c>
      <c r="AV35" s="62">
        <f aca="true" t="shared" si="30" ref="AV35:AV65">AT35-AU35</f>
        <v>1.3299999999999272</v>
      </c>
      <c r="AW35" s="62">
        <f aca="true" t="shared" si="31" ref="AW35:AW65">AS35+AV35</f>
        <v>4.199999999999818</v>
      </c>
      <c r="AX35" s="70">
        <f aca="true" t="shared" si="32" ref="AX35:AX61">SUM(BB35,BH35,BM35,)</f>
        <v>3969.11</v>
      </c>
      <c r="AY35" s="62">
        <v>1242.67</v>
      </c>
      <c r="AZ35" s="62">
        <v>61.52</v>
      </c>
      <c r="BA35" s="62">
        <f aca="true" t="shared" si="33" ref="BA35:BA65">AY35+AZ35</f>
        <v>1304.19</v>
      </c>
      <c r="BB35" s="62">
        <v>1300</v>
      </c>
      <c r="BC35" s="62">
        <f aca="true" t="shared" si="34" ref="BC35:BC65">BA35-BB35</f>
        <v>4.190000000000055</v>
      </c>
      <c r="BD35" s="62">
        <v>59.95</v>
      </c>
      <c r="BE35" s="62">
        <v>40.41</v>
      </c>
      <c r="BF35" s="62">
        <v>1242.67</v>
      </c>
      <c r="BG35" s="70">
        <f aca="true" t="shared" si="35" ref="BG35:BG61">BD35+BF35+BE35</f>
        <v>1343.0300000000002</v>
      </c>
      <c r="BH35" s="70">
        <v>1338</v>
      </c>
      <c r="BI35" s="62">
        <f aca="true" t="shared" si="36" ref="BI35:BI61">BG35-BH35</f>
        <v>5.0300000000002</v>
      </c>
      <c r="BJ35" s="62">
        <v>67.91</v>
      </c>
      <c r="BK35" s="62">
        <v>20.54</v>
      </c>
      <c r="BL35" s="62">
        <v>1242.66</v>
      </c>
      <c r="BM35" s="70">
        <f aca="true" t="shared" si="37" ref="BM35:BM61">BJ35+BK35+BL35</f>
        <v>1331.1100000000001</v>
      </c>
      <c r="BN35" s="70">
        <f t="shared" si="20"/>
        <v>1360.15</v>
      </c>
      <c r="BO35" s="70">
        <v>1359.4</v>
      </c>
      <c r="BP35" s="70">
        <v>0.75</v>
      </c>
      <c r="BQ35" s="70">
        <v>1576.27</v>
      </c>
      <c r="BR35" s="70">
        <v>1576.27</v>
      </c>
      <c r="BS35" s="70"/>
      <c r="BT35" s="70"/>
      <c r="BU35" s="70"/>
      <c r="BV35" s="70"/>
      <c r="BW35" s="107"/>
      <c r="BX35" s="70"/>
      <c r="BY35" s="107"/>
      <c r="BZ35" s="70"/>
      <c r="CA35" s="70"/>
      <c r="CB35" s="70"/>
      <c r="CC35" s="107"/>
      <c r="CD35" s="107"/>
      <c r="CE35" s="70">
        <v>1576.27</v>
      </c>
      <c r="CF35" s="70"/>
      <c r="CG35" s="70"/>
      <c r="CH35" s="70"/>
      <c r="CI35" s="70"/>
      <c r="CJ35" s="70"/>
      <c r="CK35" s="70"/>
      <c r="CL35" s="70"/>
      <c r="CM35" s="107">
        <f t="shared" si="23"/>
        <v>4728.8099999999995</v>
      </c>
      <c r="CN35" s="70"/>
      <c r="CO35" s="70"/>
      <c r="CP35" s="107"/>
      <c r="CQ35" s="70">
        <v>1417.97</v>
      </c>
      <c r="CR35" s="107">
        <v>1418.14</v>
      </c>
      <c r="CS35" s="107">
        <v>1418.14</v>
      </c>
      <c r="CT35" s="107">
        <f t="shared" si="24"/>
        <v>4254.25</v>
      </c>
      <c r="CU35" s="107"/>
      <c r="CV35" s="70"/>
      <c r="CW35" s="107"/>
      <c r="CX35" s="108"/>
    </row>
    <row r="36" spans="1:102" ht="21.75" customHeight="1" thickBot="1">
      <c r="A36" s="109">
        <v>23</v>
      </c>
      <c r="B36" s="185" t="s">
        <v>183</v>
      </c>
      <c r="C36" s="185"/>
      <c r="D36" s="185"/>
      <c r="E36" s="58" t="s">
        <v>98</v>
      </c>
      <c r="F36" s="59"/>
      <c r="G36" s="63"/>
      <c r="H36" s="63"/>
      <c r="I36" s="59"/>
      <c r="J36" s="59"/>
      <c r="K36" s="60">
        <v>2171</v>
      </c>
      <c r="L36" s="60">
        <v>2171</v>
      </c>
      <c r="M36" s="82">
        <f>K36-L36</f>
        <v>0</v>
      </c>
      <c r="N36" s="82">
        <v>84.4</v>
      </c>
      <c r="O36" s="60">
        <v>2171</v>
      </c>
      <c r="P36" s="60"/>
      <c r="Q36" s="60"/>
      <c r="R36" s="61"/>
      <c r="S36" s="62"/>
      <c r="T36" s="62"/>
      <c r="U36" s="62"/>
      <c r="V36" s="61"/>
      <c r="W36" s="62"/>
      <c r="X36" s="62"/>
      <c r="Y36" s="62"/>
      <c r="Z36" s="62"/>
      <c r="AA36" s="62"/>
      <c r="AB36" s="62"/>
      <c r="AC36" s="62"/>
      <c r="AD36" s="62"/>
      <c r="AE36" s="62"/>
      <c r="AF36" s="70">
        <f t="shared" si="6"/>
        <v>2255.4</v>
      </c>
      <c r="AG36" s="70">
        <v>2254.4</v>
      </c>
      <c r="AH36" s="70">
        <f t="shared" si="7"/>
        <v>1</v>
      </c>
      <c r="AI36" s="70">
        <v>38.44</v>
      </c>
      <c r="AJ36" s="60">
        <v>2171.8</v>
      </c>
      <c r="AK36" s="62"/>
      <c r="AL36" s="62">
        <v>0</v>
      </c>
      <c r="AM36" s="62"/>
      <c r="AN36" s="62"/>
      <c r="AO36" s="62"/>
      <c r="AP36" s="62"/>
      <c r="AQ36" s="62"/>
      <c r="AR36" s="62">
        <v>0</v>
      </c>
      <c r="AS36" s="62"/>
      <c r="AT36" s="62"/>
      <c r="AU36" s="62">
        <v>0</v>
      </c>
      <c r="AV36" s="62"/>
      <c r="AW36" s="62"/>
      <c r="AX36" s="62">
        <f t="shared" si="32"/>
        <v>4344.799999999999</v>
      </c>
      <c r="AY36" s="62"/>
      <c r="AZ36" s="62"/>
      <c r="BA36" s="62">
        <v>0</v>
      </c>
      <c r="BB36" s="62">
        <v>0</v>
      </c>
      <c r="BC36" s="62" t="e">
        <f>#REF!-#REF!</f>
        <v>#REF!</v>
      </c>
      <c r="BD36" s="62">
        <v>97.42</v>
      </c>
      <c r="BE36" s="62">
        <v>65.67</v>
      </c>
      <c r="BF36" s="62">
        <v>2019.06</v>
      </c>
      <c r="BG36" s="62">
        <f t="shared" si="35"/>
        <v>2182.15</v>
      </c>
      <c r="BH36" s="62">
        <v>2182</v>
      </c>
      <c r="BI36" s="62">
        <f t="shared" si="36"/>
        <v>0.15000000000009095</v>
      </c>
      <c r="BJ36" s="62">
        <v>110.35</v>
      </c>
      <c r="BK36" s="62">
        <v>33.38</v>
      </c>
      <c r="BL36" s="62">
        <v>2019.07</v>
      </c>
      <c r="BM36" s="62">
        <f t="shared" si="37"/>
        <v>2162.7999999999997</v>
      </c>
      <c r="BN36" s="70">
        <f t="shared" si="20"/>
        <v>2210.2400000000002</v>
      </c>
      <c r="BO36" s="70">
        <v>2204</v>
      </c>
      <c r="BP36" s="70">
        <v>6.2400000000002365</v>
      </c>
      <c r="BQ36" s="70">
        <v>1576.27</v>
      </c>
      <c r="BR36" s="70">
        <v>1576.27</v>
      </c>
      <c r="BS36" s="70"/>
      <c r="BT36" s="70"/>
      <c r="BU36" s="70"/>
      <c r="BV36" s="70"/>
      <c r="BW36" s="107"/>
      <c r="BX36" s="70"/>
      <c r="BY36" s="107"/>
      <c r="BZ36" s="70"/>
      <c r="CA36" s="70"/>
      <c r="CB36" s="70"/>
      <c r="CC36" s="107"/>
      <c r="CD36" s="107"/>
      <c r="CE36" s="70">
        <v>1576.27</v>
      </c>
      <c r="CF36" s="70"/>
      <c r="CG36" s="70"/>
      <c r="CH36" s="70"/>
      <c r="CI36" s="70"/>
      <c r="CJ36" s="70"/>
      <c r="CK36" s="70"/>
      <c r="CL36" s="70"/>
      <c r="CM36" s="107">
        <f t="shared" si="23"/>
        <v>4728.8099999999995</v>
      </c>
      <c r="CN36" s="70"/>
      <c r="CO36" s="70"/>
      <c r="CP36" s="107"/>
      <c r="CQ36" s="70">
        <v>1417.97</v>
      </c>
      <c r="CR36" s="107">
        <v>1418.14</v>
      </c>
      <c r="CS36" s="107">
        <v>1418.14</v>
      </c>
      <c r="CT36" s="107">
        <f t="shared" si="24"/>
        <v>4254.25</v>
      </c>
      <c r="CU36" s="107"/>
      <c r="CV36" s="70"/>
      <c r="CW36" s="107"/>
      <c r="CX36" s="108"/>
    </row>
    <row r="37" spans="1:102" ht="29.25" customHeight="1" thickBot="1">
      <c r="A37" s="110">
        <v>24</v>
      </c>
      <c r="B37" s="185" t="s">
        <v>102</v>
      </c>
      <c r="C37" s="185"/>
      <c r="D37" s="185"/>
      <c r="E37" s="58" t="s">
        <v>98</v>
      </c>
      <c r="F37" s="59">
        <v>1055</v>
      </c>
      <c r="G37" s="63" t="e">
        <f>#REF!+#REF!</f>
        <v>#REF!</v>
      </c>
      <c r="H37" s="63">
        <v>1058</v>
      </c>
      <c r="I37" s="59">
        <v>1157</v>
      </c>
      <c r="J37" s="59" t="e">
        <f>#REF!-I37</f>
        <v>#REF!</v>
      </c>
      <c r="K37" s="82">
        <v>1336</v>
      </c>
      <c r="L37" s="82">
        <v>1326</v>
      </c>
      <c r="M37" s="82">
        <f>K37-L37</f>
        <v>10</v>
      </c>
      <c r="N37" s="82">
        <v>51.94</v>
      </c>
      <c r="O37" s="82">
        <v>1336</v>
      </c>
      <c r="P37" s="82">
        <v>36.72</v>
      </c>
      <c r="Q37" s="82">
        <v>35.69</v>
      </c>
      <c r="R37" s="83">
        <v>1290.27</v>
      </c>
      <c r="S37" s="70">
        <v>1216</v>
      </c>
      <c r="T37" s="70">
        <f t="shared" si="1"/>
        <v>1288.41</v>
      </c>
      <c r="U37" s="70">
        <f t="shared" si="2"/>
        <v>74.26999999999998</v>
      </c>
      <c r="V37" s="83">
        <v>1217.84</v>
      </c>
      <c r="W37" s="70">
        <v>1157.4</v>
      </c>
      <c r="X37" s="70">
        <f t="shared" si="3"/>
        <v>60.43999999999983</v>
      </c>
      <c r="Y37" s="70">
        <f t="shared" si="4"/>
        <v>134.7099999999998</v>
      </c>
      <c r="Z37" s="70"/>
      <c r="AA37" s="70">
        <v>90.12</v>
      </c>
      <c r="AB37" s="70">
        <v>1217.84</v>
      </c>
      <c r="AC37" s="70">
        <f>SUM(Z37:AA37:AB37)</f>
        <v>1307.96</v>
      </c>
      <c r="AD37" s="70">
        <v>1301</v>
      </c>
      <c r="AE37" s="70">
        <f t="shared" si="25"/>
        <v>6.960000000000036</v>
      </c>
      <c r="AF37" s="70">
        <f>N37+O37</f>
        <v>1387.94</v>
      </c>
      <c r="AG37" s="70">
        <v>1386.6</v>
      </c>
      <c r="AH37" s="70">
        <f>AF37-AG37</f>
        <v>1.3400000000001455</v>
      </c>
      <c r="AI37" s="70">
        <v>23.66</v>
      </c>
      <c r="AJ37" s="70">
        <v>1336.49</v>
      </c>
      <c r="AK37" s="70">
        <v>1237.35</v>
      </c>
      <c r="AL37" s="70">
        <v>1224</v>
      </c>
      <c r="AM37" s="70">
        <f t="shared" si="26"/>
        <v>13.349999999999909</v>
      </c>
      <c r="AN37" s="70">
        <f t="shared" si="27"/>
        <v>20.309999999999945</v>
      </c>
      <c r="AO37" s="70"/>
      <c r="AP37" s="70">
        <v>1237.33</v>
      </c>
      <c r="AQ37" s="70">
        <f t="shared" si="28"/>
        <v>1237.33</v>
      </c>
      <c r="AR37" s="70">
        <v>1224</v>
      </c>
      <c r="AS37" s="70">
        <f t="shared" si="29"/>
        <v>13.329999999999927</v>
      </c>
      <c r="AT37" s="70">
        <v>1237.33</v>
      </c>
      <c r="AU37" s="70">
        <v>1232</v>
      </c>
      <c r="AV37" s="70">
        <f t="shared" si="30"/>
        <v>5.329999999999927</v>
      </c>
      <c r="AW37" s="70">
        <f t="shared" si="31"/>
        <v>18.659999999999854</v>
      </c>
      <c r="AX37" s="70">
        <f t="shared" si="32"/>
        <v>3974.11</v>
      </c>
      <c r="AY37" s="70">
        <v>1242.67</v>
      </c>
      <c r="AZ37" s="70">
        <v>61.52</v>
      </c>
      <c r="BA37" s="70">
        <f t="shared" si="33"/>
        <v>1304.19</v>
      </c>
      <c r="BB37" s="70">
        <v>1304</v>
      </c>
      <c r="BC37" s="70">
        <f t="shared" si="34"/>
        <v>0.19000000000005457</v>
      </c>
      <c r="BD37" s="70">
        <v>59.95</v>
      </c>
      <c r="BE37" s="70">
        <v>40.41</v>
      </c>
      <c r="BF37" s="70">
        <v>1242.67</v>
      </c>
      <c r="BG37" s="70">
        <f t="shared" si="35"/>
        <v>1343.0300000000002</v>
      </c>
      <c r="BH37" s="70">
        <v>1339</v>
      </c>
      <c r="BI37" s="70">
        <f t="shared" si="36"/>
        <v>4.0300000000002</v>
      </c>
      <c r="BJ37" s="70">
        <v>67.91</v>
      </c>
      <c r="BK37" s="70">
        <v>20.54</v>
      </c>
      <c r="BL37" s="70">
        <v>1242.66</v>
      </c>
      <c r="BM37" s="70">
        <f t="shared" si="37"/>
        <v>1331.1100000000001</v>
      </c>
      <c r="BN37" s="70">
        <f>AI37+AJ37</f>
        <v>1360.15</v>
      </c>
      <c r="BO37" s="70">
        <v>1036</v>
      </c>
      <c r="BP37" s="70">
        <v>324.15</v>
      </c>
      <c r="BQ37" s="70">
        <v>1576.27</v>
      </c>
      <c r="BR37" s="70">
        <v>1576.27</v>
      </c>
      <c r="BS37" s="70"/>
      <c r="BT37" s="70"/>
      <c r="BU37" s="70"/>
      <c r="BV37" s="70"/>
      <c r="BW37" s="107"/>
      <c r="BX37" s="70"/>
      <c r="BY37" s="107"/>
      <c r="BZ37" s="70"/>
      <c r="CA37" s="70"/>
      <c r="CB37" s="70"/>
      <c r="CC37" s="107"/>
      <c r="CD37" s="107"/>
      <c r="CE37" s="70">
        <v>1576.27</v>
      </c>
      <c r="CF37" s="70"/>
      <c r="CG37" s="70"/>
      <c r="CH37" s="70"/>
      <c r="CI37" s="70"/>
      <c r="CJ37" s="70"/>
      <c r="CK37" s="70"/>
      <c r="CL37" s="70"/>
      <c r="CM37" s="107">
        <f t="shared" si="23"/>
        <v>4728.8099999999995</v>
      </c>
      <c r="CN37" s="70"/>
      <c r="CO37" s="70"/>
      <c r="CP37" s="107"/>
      <c r="CQ37" s="70">
        <v>1417.97</v>
      </c>
      <c r="CR37" s="107">
        <v>1418.14</v>
      </c>
      <c r="CS37" s="107">
        <v>1418.14</v>
      </c>
      <c r="CT37" s="107">
        <f t="shared" si="24"/>
        <v>4254.25</v>
      </c>
      <c r="CU37" s="107"/>
      <c r="CV37" s="70"/>
      <c r="CW37" s="107"/>
      <c r="CX37" s="108"/>
    </row>
    <row r="38" spans="1:102" ht="30.75" customHeight="1" thickBot="1">
      <c r="A38" s="110">
        <v>25</v>
      </c>
      <c r="B38" s="185" t="s">
        <v>179</v>
      </c>
      <c r="C38" s="185"/>
      <c r="D38" s="185"/>
      <c r="E38" s="58" t="s">
        <v>99</v>
      </c>
      <c r="F38" s="59"/>
      <c r="G38" s="63"/>
      <c r="H38" s="63"/>
      <c r="I38" s="59"/>
      <c r="J38" s="59"/>
      <c r="K38" s="82"/>
      <c r="L38" s="98">
        <v>0</v>
      </c>
      <c r="M38" s="98"/>
      <c r="N38" s="98"/>
      <c r="O38" s="98"/>
      <c r="P38" s="98"/>
      <c r="Q38" s="98"/>
      <c r="R38" s="99"/>
      <c r="S38" s="100"/>
      <c r="T38" s="100"/>
      <c r="U38" s="100"/>
      <c r="V38" s="99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>
        <v>0</v>
      </c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>
        <v>0</v>
      </c>
      <c r="BP38" s="100"/>
      <c r="BQ38" s="70">
        <v>2561.44</v>
      </c>
      <c r="BR38" s="70">
        <v>2561.44</v>
      </c>
      <c r="BS38" s="100"/>
      <c r="BT38" s="100"/>
      <c r="BU38" s="100"/>
      <c r="BV38" s="100"/>
      <c r="BW38" s="70"/>
      <c r="BX38" s="70"/>
      <c r="BY38" s="107"/>
      <c r="BZ38" s="70"/>
      <c r="CA38" s="70"/>
      <c r="CB38" s="70"/>
      <c r="CC38" s="107"/>
      <c r="CD38" s="107"/>
      <c r="CE38" s="70">
        <v>2561.44</v>
      </c>
      <c r="CF38" s="70"/>
      <c r="CG38" s="70"/>
      <c r="CH38" s="70"/>
      <c r="CI38" s="70"/>
      <c r="CJ38" s="70"/>
      <c r="CK38" s="70"/>
      <c r="CL38" s="70"/>
      <c r="CM38" s="107">
        <f t="shared" si="23"/>
        <v>7684.32</v>
      </c>
      <c r="CN38" s="70"/>
      <c r="CO38" s="70"/>
      <c r="CP38" s="107"/>
      <c r="CQ38" s="107">
        <v>2304.18</v>
      </c>
      <c r="CR38" s="107">
        <v>2304.47</v>
      </c>
      <c r="CS38" s="107">
        <v>2304.47</v>
      </c>
      <c r="CT38" s="107">
        <f t="shared" si="24"/>
        <v>6913.119999999999</v>
      </c>
      <c r="CU38" s="107"/>
      <c r="CV38" s="70"/>
      <c r="CW38" s="107"/>
      <c r="CX38" s="108"/>
    </row>
    <row r="39" spans="1:102" ht="27" customHeight="1" thickBot="1">
      <c r="A39" s="110">
        <v>26</v>
      </c>
      <c r="B39" s="185" t="s">
        <v>92</v>
      </c>
      <c r="C39" s="185"/>
      <c r="D39" s="185"/>
      <c r="E39" s="58" t="s">
        <v>99</v>
      </c>
      <c r="F39" s="59">
        <v>1709</v>
      </c>
      <c r="G39" s="63" t="e">
        <f>#REF!+#REF!</f>
        <v>#REF!</v>
      </c>
      <c r="H39" s="63">
        <v>1709</v>
      </c>
      <c r="I39" s="59">
        <v>1762</v>
      </c>
      <c r="J39" s="59" t="e">
        <f>#REF!-I39</f>
        <v>#REF!</v>
      </c>
      <c r="K39" s="60">
        <v>2171</v>
      </c>
      <c r="L39" s="60">
        <v>2164</v>
      </c>
      <c r="M39" s="60">
        <f aca="true" t="shared" si="38" ref="M39:M65">K39-L39</f>
        <v>7</v>
      </c>
      <c r="N39" s="82">
        <v>84.4</v>
      </c>
      <c r="O39" s="60">
        <v>2171</v>
      </c>
      <c r="P39" s="60">
        <v>59.67</v>
      </c>
      <c r="Q39" s="60">
        <v>58</v>
      </c>
      <c r="R39" s="61">
        <v>2096.67</v>
      </c>
      <c r="S39" s="62">
        <v>2087.8</v>
      </c>
      <c r="T39" s="62">
        <f t="shared" si="1"/>
        <v>2205.4700000000003</v>
      </c>
      <c r="U39" s="62">
        <f t="shared" si="2"/>
        <v>8.86999999999989</v>
      </c>
      <c r="V39" s="61">
        <v>1979</v>
      </c>
      <c r="W39" s="62">
        <v>1972</v>
      </c>
      <c r="X39" s="62">
        <f t="shared" si="3"/>
        <v>7</v>
      </c>
      <c r="Y39" s="62">
        <f t="shared" si="4"/>
        <v>15.86999999999989</v>
      </c>
      <c r="Z39" s="62">
        <v>120.95</v>
      </c>
      <c r="AA39" s="62">
        <v>146.45</v>
      </c>
      <c r="AB39" s="62">
        <v>1979.01</v>
      </c>
      <c r="AC39" s="62">
        <f>SUM(Z39:AA39:AB39)</f>
        <v>2246.41</v>
      </c>
      <c r="AD39" s="62">
        <v>2226</v>
      </c>
      <c r="AE39" s="62">
        <f t="shared" si="25"/>
        <v>20.409999999999854</v>
      </c>
      <c r="AF39" s="62">
        <f aca="true" t="shared" si="39" ref="AF39:AF65">N39+O39</f>
        <v>2255.4</v>
      </c>
      <c r="AG39" s="62">
        <v>2248.8</v>
      </c>
      <c r="AH39" s="70">
        <f aca="true" t="shared" si="40" ref="AH39:AH65">AF39-AG39</f>
        <v>6.599999999999909</v>
      </c>
      <c r="AI39" s="70">
        <v>38.44</v>
      </c>
      <c r="AJ39" s="60">
        <v>2171.8</v>
      </c>
      <c r="AK39" s="62">
        <v>2010.67</v>
      </c>
      <c r="AL39" s="62">
        <v>2009.6</v>
      </c>
      <c r="AM39" s="62">
        <f t="shared" si="26"/>
        <v>1.0700000000001637</v>
      </c>
      <c r="AN39" s="62">
        <f t="shared" si="27"/>
        <v>21.480000000000018</v>
      </c>
      <c r="AO39" s="62"/>
      <c r="AP39" s="62">
        <v>2010.67</v>
      </c>
      <c r="AQ39" s="62">
        <f t="shared" si="28"/>
        <v>2010.67</v>
      </c>
      <c r="AR39" s="62">
        <v>1998</v>
      </c>
      <c r="AS39" s="70">
        <f t="shared" si="29"/>
        <v>12.670000000000073</v>
      </c>
      <c r="AT39" s="62">
        <v>2010.68</v>
      </c>
      <c r="AU39" s="62">
        <v>1991</v>
      </c>
      <c r="AV39" s="62">
        <f t="shared" si="30"/>
        <v>19.680000000000064</v>
      </c>
      <c r="AW39" s="62">
        <f t="shared" si="31"/>
        <v>32.350000000000136</v>
      </c>
      <c r="AX39" s="70">
        <f t="shared" si="32"/>
        <v>6356.799999999999</v>
      </c>
      <c r="AY39" s="62">
        <v>2019.06</v>
      </c>
      <c r="AZ39" s="62"/>
      <c r="BA39" s="62">
        <f t="shared" si="33"/>
        <v>2019.06</v>
      </c>
      <c r="BB39" s="62">
        <v>2014</v>
      </c>
      <c r="BC39" s="62">
        <f t="shared" si="34"/>
        <v>5.059999999999945</v>
      </c>
      <c r="BD39" s="62">
        <v>97.42</v>
      </c>
      <c r="BE39" s="62">
        <v>65.67</v>
      </c>
      <c r="BF39" s="62">
        <v>2019.06</v>
      </c>
      <c r="BG39" s="70">
        <f t="shared" si="35"/>
        <v>2182.15</v>
      </c>
      <c r="BH39" s="70">
        <v>2180</v>
      </c>
      <c r="BI39" s="62">
        <f t="shared" si="36"/>
        <v>2.150000000000091</v>
      </c>
      <c r="BJ39" s="62">
        <v>110.35</v>
      </c>
      <c r="BK39" s="62">
        <v>33.38</v>
      </c>
      <c r="BL39" s="62">
        <v>2019.07</v>
      </c>
      <c r="BM39" s="70">
        <f t="shared" si="37"/>
        <v>2162.7999999999997</v>
      </c>
      <c r="BN39" s="70">
        <f aca="true" t="shared" si="41" ref="BN39:BN65">AI39+AJ39</f>
        <v>2210.2400000000002</v>
      </c>
      <c r="BO39" s="70">
        <v>2203.4</v>
      </c>
      <c r="BP39" s="70">
        <v>6.8400000000001455</v>
      </c>
      <c r="BQ39" s="70">
        <v>2561.44</v>
      </c>
      <c r="BR39" s="70">
        <v>2561.44</v>
      </c>
      <c r="BS39" s="70"/>
      <c r="BT39" s="70"/>
      <c r="BU39" s="70"/>
      <c r="BV39" s="70"/>
      <c r="BW39" s="70"/>
      <c r="BX39" s="70"/>
      <c r="BY39" s="107"/>
      <c r="BZ39" s="70"/>
      <c r="CA39" s="70"/>
      <c r="CB39" s="70"/>
      <c r="CC39" s="107"/>
      <c r="CD39" s="107"/>
      <c r="CE39" s="70">
        <v>2561.44</v>
      </c>
      <c r="CF39" s="70"/>
      <c r="CG39" s="70"/>
      <c r="CH39" s="70"/>
      <c r="CI39" s="70"/>
      <c r="CJ39" s="70"/>
      <c r="CK39" s="70"/>
      <c r="CL39" s="70"/>
      <c r="CM39" s="107">
        <f t="shared" si="23"/>
        <v>7684.32</v>
      </c>
      <c r="CN39" s="70"/>
      <c r="CO39" s="70"/>
      <c r="CP39" s="107"/>
      <c r="CQ39" s="107">
        <v>2304.18</v>
      </c>
      <c r="CR39" s="107">
        <v>2304.47</v>
      </c>
      <c r="CS39" s="107">
        <v>2304.47</v>
      </c>
      <c r="CT39" s="107">
        <f t="shared" si="24"/>
        <v>6913.119999999999</v>
      </c>
      <c r="CU39" s="107"/>
      <c r="CV39" s="70"/>
      <c r="CW39" s="107"/>
      <c r="CX39" s="108"/>
    </row>
    <row r="40" spans="1:102" ht="20.25" customHeight="1" thickBot="1">
      <c r="A40" s="109">
        <v>27</v>
      </c>
      <c r="B40" s="185" t="s">
        <v>24</v>
      </c>
      <c r="C40" s="185"/>
      <c r="D40" s="185"/>
      <c r="E40" s="58" t="s">
        <v>98</v>
      </c>
      <c r="F40" s="59">
        <v>1050.8</v>
      </c>
      <c r="G40" s="63" t="e">
        <f>#REF!+#REF!</f>
        <v>#REF!</v>
      </c>
      <c r="H40" s="63">
        <v>1020</v>
      </c>
      <c r="I40" s="59">
        <v>1085.8</v>
      </c>
      <c r="J40" s="59" t="e">
        <f>#REF!-I40</f>
        <v>#REF!</v>
      </c>
      <c r="K40" s="60">
        <v>1336</v>
      </c>
      <c r="L40" s="60">
        <v>1271.8</v>
      </c>
      <c r="M40" s="60">
        <f t="shared" si="38"/>
        <v>64.20000000000005</v>
      </c>
      <c r="N40" s="60"/>
      <c r="O40" s="60">
        <v>1336</v>
      </c>
      <c r="P40" s="60">
        <v>36.72</v>
      </c>
      <c r="Q40" s="60">
        <v>35.69</v>
      </c>
      <c r="R40" s="61">
        <v>1290.27</v>
      </c>
      <c r="S40" s="62">
        <v>1282</v>
      </c>
      <c r="T40" s="62">
        <f t="shared" si="1"/>
        <v>1354.41</v>
      </c>
      <c r="U40" s="62">
        <f t="shared" si="2"/>
        <v>8.269999999999982</v>
      </c>
      <c r="V40" s="61">
        <v>1217.84</v>
      </c>
      <c r="W40" s="62">
        <v>1204</v>
      </c>
      <c r="X40" s="62">
        <f t="shared" si="3"/>
        <v>13.839999999999918</v>
      </c>
      <c r="Y40" s="62">
        <f t="shared" si="4"/>
        <v>22.1099999999999</v>
      </c>
      <c r="Z40" s="62"/>
      <c r="AA40" s="62">
        <v>90.12</v>
      </c>
      <c r="AB40" s="62">
        <v>1217.84</v>
      </c>
      <c r="AC40" s="62">
        <f>SUM(Z40:AA40:AB40)</f>
        <v>1307.96</v>
      </c>
      <c r="AD40" s="62">
        <v>1290.8</v>
      </c>
      <c r="AE40" s="62">
        <f t="shared" si="25"/>
        <v>17.160000000000082</v>
      </c>
      <c r="AF40" s="62">
        <f t="shared" si="39"/>
        <v>1336</v>
      </c>
      <c r="AG40" s="62">
        <v>1332</v>
      </c>
      <c r="AH40" s="70">
        <f t="shared" si="40"/>
        <v>4</v>
      </c>
      <c r="AI40" s="70">
        <v>23.66</v>
      </c>
      <c r="AJ40" s="62">
        <v>1336.49</v>
      </c>
      <c r="AK40" s="62">
        <v>1237.35</v>
      </c>
      <c r="AL40" s="62">
        <v>1193.8</v>
      </c>
      <c r="AM40" s="62">
        <f t="shared" si="26"/>
        <v>43.549999999999955</v>
      </c>
      <c r="AN40" s="62">
        <f t="shared" si="27"/>
        <v>60.710000000000036</v>
      </c>
      <c r="AO40" s="62"/>
      <c r="AP40" s="62">
        <v>1237.33</v>
      </c>
      <c r="AQ40" s="62">
        <f t="shared" si="28"/>
        <v>1237.33</v>
      </c>
      <c r="AR40" s="62">
        <v>1232.8</v>
      </c>
      <c r="AS40" s="70">
        <f t="shared" si="29"/>
        <v>4.529999999999973</v>
      </c>
      <c r="AT40" s="62">
        <v>1237.33</v>
      </c>
      <c r="AU40" s="62">
        <v>1232.8</v>
      </c>
      <c r="AV40" s="62">
        <f t="shared" si="30"/>
        <v>4.529999999999973</v>
      </c>
      <c r="AW40" s="62">
        <f t="shared" si="31"/>
        <v>9.059999999999945</v>
      </c>
      <c r="AX40" s="70">
        <f t="shared" si="32"/>
        <v>3595.8</v>
      </c>
      <c r="AY40" s="62">
        <v>1242.67</v>
      </c>
      <c r="AZ40" s="62">
        <v>61.52</v>
      </c>
      <c r="BA40" s="62">
        <f t="shared" si="33"/>
        <v>1304.19</v>
      </c>
      <c r="BB40" s="62">
        <v>1232.8</v>
      </c>
      <c r="BC40" s="62">
        <f t="shared" si="34"/>
        <v>71.3900000000001</v>
      </c>
      <c r="BD40" s="62"/>
      <c r="BE40" s="62">
        <v>40.41</v>
      </c>
      <c r="BF40" s="62">
        <v>1242.67</v>
      </c>
      <c r="BG40" s="70">
        <f t="shared" si="35"/>
        <v>1283.0800000000002</v>
      </c>
      <c r="BH40" s="70">
        <v>1099.8</v>
      </c>
      <c r="BI40" s="62">
        <f t="shared" si="36"/>
        <v>183.2800000000002</v>
      </c>
      <c r="BJ40" s="70">
        <v>0</v>
      </c>
      <c r="BK40" s="62">
        <v>20.54</v>
      </c>
      <c r="BL40" s="62">
        <v>1242.66</v>
      </c>
      <c r="BM40" s="70">
        <f t="shared" si="37"/>
        <v>1263.2</v>
      </c>
      <c r="BN40" s="70">
        <f t="shared" si="41"/>
        <v>1360.15</v>
      </c>
      <c r="BO40" s="70">
        <v>1177.8</v>
      </c>
      <c r="BP40" s="70">
        <v>182.35</v>
      </c>
      <c r="BQ40" s="70">
        <v>1576.27</v>
      </c>
      <c r="BR40" s="70">
        <v>1576.27</v>
      </c>
      <c r="BS40" s="70"/>
      <c r="BT40" s="70"/>
      <c r="BU40" s="70"/>
      <c r="BV40" s="70"/>
      <c r="BW40" s="107"/>
      <c r="BX40" s="70"/>
      <c r="BY40" s="107"/>
      <c r="BZ40" s="70"/>
      <c r="CA40" s="70"/>
      <c r="CB40" s="70"/>
      <c r="CC40" s="107"/>
      <c r="CD40" s="107"/>
      <c r="CE40" s="70">
        <v>1576.27</v>
      </c>
      <c r="CF40" s="70"/>
      <c r="CG40" s="70"/>
      <c r="CH40" s="70"/>
      <c r="CI40" s="70"/>
      <c r="CJ40" s="70"/>
      <c r="CK40" s="70"/>
      <c r="CL40" s="70"/>
      <c r="CM40" s="107">
        <f t="shared" si="23"/>
        <v>4728.8099999999995</v>
      </c>
      <c r="CN40" s="70"/>
      <c r="CO40" s="70"/>
      <c r="CP40" s="107"/>
      <c r="CQ40" s="70">
        <v>1417.97</v>
      </c>
      <c r="CR40" s="107">
        <v>1418.14</v>
      </c>
      <c r="CS40" s="107">
        <v>1418.14</v>
      </c>
      <c r="CT40" s="107">
        <f t="shared" si="24"/>
        <v>4254.25</v>
      </c>
      <c r="CU40" s="107"/>
      <c r="CV40" s="70"/>
      <c r="CW40" s="107"/>
      <c r="CX40" s="108"/>
    </row>
    <row r="41" spans="1:102" ht="24.75" customHeight="1" thickBot="1">
      <c r="A41" s="110">
        <v>28</v>
      </c>
      <c r="B41" s="185" t="s">
        <v>25</v>
      </c>
      <c r="C41" s="185"/>
      <c r="D41" s="185"/>
      <c r="E41" s="58" t="s">
        <v>98</v>
      </c>
      <c r="F41" s="59">
        <v>1050.8</v>
      </c>
      <c r="G41" s="63" t="e">
        <f>#REF!+#REF!</f>
        <v>#REF!</v>
      </c>
      <c r="H41" s="63">
        <v>1050.8</v>
      </c>
      <c r="I41" s="59">
        <v>1081.8</v>
      </c>
      <c r="J41" s="59" t="e">
        <f>#REF!-I41</f>
        <v>#REF!</v>
      </c>
      <c r="K41" s="60">
        <v>1336</v>
      </c>
      <c r="L41" s="60">
        <v>1326.8</v>
      </c>
      <c r="M41" s="60">
        <f t="shared" si="38"/>
        <v>9.200000000000045</v>
      </c>
      <c r="N41" s="82">
        <v>51.94</v>
      </c>
      <c r="O41" s="60">
        <v>1336</v>
      </c>
      <c r="P41" s="60">
        <v>36.72</v>
      </c>
      <c r="Q41" s="60">
        <v>35.69</v>
      </c>
      <c r="R41" s="61">
        <v>1290.27</v>
      </c>
      <c r="S41" s="62">
        <v>1287.8</v>
      </c>
      <c r="T41" s="62">
        <f t="shared" si="1"/>
        <v>1360.21</v>
      </c>
      <c r="U41" s="62">
        <f t="shared" si="2"/>
        <v>2.4700000000000273</v>
      </c>
      <c r="V41" s="61">
        <v>1217.84</v>
      </c>
      <c r="W41" s="62">
        <v>1193.8</v>
      </c>
      <c r="X41" s="62">
        <f t="shared" si="3"/>
        <v>24.039999999999964</v>
      </c>
      <c r="Y41" s="62">
        <f t="shared" si="4"/>
        <v>26.50999999999999</v>
      </c>
      <c r="Z41" s="62"/>
      <c r="AA41" s="62">
        <v>90.12</v>
      </c>
      <c r="AB41" s="62">
        <v>1217.84</v>
      </c>
      <c r="AC41" s="62">
        <f>SUM(Z41:AA41:AB41)</f>
        <v>1307.96</v>
      </c>
      <c r="AD41" s="62">
        <v>1287.8</v>
      </c>
      <c r="AE41" s="62">
        <f t="shared" si="25"/>
        <v>20.160000000000082</v>
      </c>
      <c r="AF41" s="62">
        <f t="shared" si="39"/>
        <v>1387.94</v>
      </c>
      <c r="AG41" s="62">
        <v>1332</v>
      </c>
      <c r="AH41" s="70">
        <f t="shared" si="40"/>
        <v>55.940000000000055</v>
      </c>
      <c r="AI41" s="62"/>
      <c r="AJ41" s="62">
        <v>1336.49</v>
      </c>
      <c r="AK41" s="62">
        <v>1237.35</v>
      </c>
      <c r="AL41" s="62">
        <v>1099.8</v>
      </c>
      <c r="AM41" s="62">
        <f t="shared" si="26"/>
        <v>137.54999999999995</v>
      </c>
      <c r="AN41" s="62">
        <f t="shared" si="27"/>
        <v>157.71000000000004</v>
      </c>
      <c r="AO41" s="62"/>
      <c r="AP41" s="62">
        <v>1237.33</v>
      </c>
      <c r="AQ41" s="62">
        <f t="shared" si="28"/>
        <v>1237.33</v>
      </c>
      <c r="AR41" s="62">
        <v>1232.8</v>
      </c>
      <c r="AS41" s="70">
        <f t="shared" si="29"/>
        <v>4.529999999999973</v>
      </c>
      <c r="AT41" s="62">
        <v>1237.33</v>
      </c>
      <c r="AU41" s="62">
        <v>1193.8</v>
      </c>
      <c r="AV41" s="62">
        <f t="shared" si="30"/>
        <v>43.52999999999997</v>
      </c>
      <c r="AW41" s="62">
        <f t="shared" si="31"/>
        <v>48.059999999999945</v>
      </c>
      <c r="AX41" s="70">
        <f t="shared" si="32"/>
        <v>3387</v>
      </c>
      <c r="AY41" s="62">
        <v>1242.67</v>
      </c>
      <c r="AZ41" s="62"/>
      <c r="BA41" s="62">
        <f t="shared" si="33"/>
        <v>1242.67</v>
      </c>
      <c r="BB41" s="62">
        <v>1201.8</v>
      </c>
      <c r="BC41" s="62">
        <f t="shared" si="34"/>
        <v>40.87000000000012</v>
      </c>
      <c r="BD41" s="62"/>
      <c r="BE41" s="62">
        <v>40.41</v>
      </c>
      <c r="BF41" s="62">
        <v>1242.67</v>
      </c>
      <c r="BG41" s="70">
        <f t="shared" si="35"/>
        <v>1283.0800000000002</v>
      </c>
      <c r="BH41" s="70">
        <v>922</v>
      </c>
      <c r="BI41" s="62">
        <f t="shared" si="36"/>
        <v>361.08000000000015</v>
      </c>
      <c r="BJ41" s="70">
        <v>0</v>
      </c>
      <c r="BK41" s="62">
        <v>20.54</v>
      </c>
      <c r="BL41" s="62">
        <v>1242.66</v>
      </c>
      <c r="BM41" s="70">
        <f t="shared" si="37"/>
        <v>1263.2</v>
      </c>
      <c r="BN41" s="70">
        <f t="shared" si="41"/>
        <v>1336.49</v>
      </c>
      <c r="BO41" s="70">
        <v>1326.8</v>
      </c>
      <c r="BP41" s="70">
        <v>9.690000000000055</v>
      </c>
      <c r="BQ41" s="70">
        <v>1576.27</v>
      </c>
      <c r="BR41" s="70">
        <v>1576.27</v>
      </c>
      <c r="BS41" s="70"/>
      <c r="BT41" s="70"/>
      <c r="BU41" s="70"/>
      <c r="BV41" s="70"/>
      <c r="BW41" s="107"/>
      <c r="BX41" s="70"/>
      <c r="BY41" s="107"/>
      <c r="BZ41" s="70"/>
      <c r="CA41" s="70"/>
      <c r="CB41" s="70"/>
      <c r="CC41" s="107"/>
      <c r="CD41" s="107"/>
      <c r="CE41" s="70">
        <v>1576.27</v>
      </c>
      <c r="CF41" s="70"/>
      <c r="CG41" s="70"/>
      <c r="CH41" s="70"/>
      <c r="CI41" s="70"/>
      <c r="CJ41" s="70"/>
      <c r="CK41" s="70"/>
      <c r="CL41" s="70"/>
      <c r="CM41" s="107">
        <f t="shared" si="23"/>
        <v>4728.8099999999995</v>
      </c>
      <c r="CN41" s="70"/>
      <c r="CO41" s="70"/>
      <c r="CP41" s="107"/>
      <c r="CQ41" s="70">
        <v>1417.97</v>
      </c>
      <c r="CR41" s="107">
        <v>1418.14</v>
      </c>
      <c r="CS41" s="107">
        <v>1418.14</v>
      </c>
      <c r="CT41" s="107">
        <f t="shared" si="24"/>
        <v>4254.25</v>
      </c>
      <c r="CU41" s="107"/>
      <c r="CV41" s="70"/>
      <c r="CW41" s="107"/>
      <c r="CX41" s="108"/>
    </row>
    <row r="42" spans="1:102" ht="36" customHeight="1" thickBot="1">
      <c r="A42" s="109">
        <v>29</v>
      </c>
      <c r="B42" s="185" t="s">
        <v>42</v>
      </c>
      <c r="C42" s="185"/>
      <c r="D42" s="185"/>
      <c r="E42" s="58" t="s">
        <v>98</v>
      </c>
      <c r="F42" s="59">
        <v>1021</v>
      </c>
      <c r="G42" s="63" t="e">
        <f>#REF!+#REF!</f>
        <v>#REF!</v>
      </c>
      <c r="H42" s="63">
        <v>1054</v>
      </c>
      <c r="I42" s="59">
        <v>960</v>
      </c>
      <c r="J42" s="59" t="e">
        <f>#REF!-I42</f>
        <v>#REF!</v>
      </c>
      <c r="K42" s="60">
        <v>1336</v>
      </c>
      <c r="L42" s="60">
        <v>1287</v>
      </c>
      <c r="M42" s="60">
        <f t="shared" si="38"/>
        <v>49</v>
      </c>
      <c r="N42" s="60"/>
      <c r="O42" s="60">
        <v>1336</v>
      </c>
      <c r="P42" s="60">
        <v>36.72</v>
      </c>
      <c r="Q42" s="60"/>
      <c r="R42" s="61">
        <v>1254.58</v>
      </c>
      <c r="S42" s="62">
        <v>1239.2</v>
      </c>
      <c r="T42" s="62">
        <f t="shared" si="1"/>
        <v>1275.92</v>
      </c>
      <c r="U42" s="62">
        <f t="shared" si="2"/>
        <v>15.379999999999882</v>
      </c>
      <c r="V42" s="61">
        <v>1217.84</v>
      </c>
      <c r="W42" s="62">
        <v>1195</v>
      </c>
      <c r="X42" s="62">
        <f t="shared" si="3"/>
        <v>22.839999999999918</v>
      </c>
      <c r="Y42" s="62">
        <f t="shared" si="4"/>
        <v>38.2199999999998</v>
      </c>
      <c r="Z42" s="62"/>
      <c r="AA42" s="62">
        <v>90.12</v>
      </c>
      <c r="AB42" s="62">
        <v>1217.84</v>
      </c>
      <c r="AC42" s="62">
        <f>SUM(Z42:AA42:AB42)</f>
        <v>1307.96</v>
      </c>
      <c r="AD42" s="62">
        <v>1122</v>
      </c>
      <c r="AE42" s="62">
        <f t="shared" si="25"/>
        <v>185.96000000000004</v>
      </c>
      <c r="AF42" s="62">
        <f t="shared" si="39"/>
        <v>1336</v>
      </c>
      <c r="AG42" s="62">
        <v>1322</v>
      </c>
      <c r="AH42" s="70">
        <f t="shared" si="40"/>
        <v>14</v>
      </c>
      <c r="AI42" s="70">
        <v>23.66</v>
      </c>
      <c r="AJ42" s="62">
        <v>1336.49</v>
      </c>
      <c r="AK42" s="62">
        <v>1237.35</v>
      </c>
      <c r="AL42" s="62">
        <v>1183</v>
      </c>
      <c r="AM42" s="62">
        <f t="shared" si="26"/>
        <v>54.34999999999991</v>
      </c>
      <c r="AN42" s="62">
        <f t="shared" si="27"/>
        <v>240.30999999999995</v>
      </c>
      <c r="AO42" s="62"/>
      <c r="AP42" s="62">
        <v>1237.33</v>
      </c>
      <c r="AQ42" s="62">
        <f t="shared" si="28"/>
        <v>1237.33</v>
      </c>
      <c r="AR42" s="62">
        <v>1229</v>
      </c>
      <c r="AS42" s="70">
        <f t="shared" si="29"/>
        <v>8.329999999999927</v>
      </c>
      <c r="AT42" s="62">
        <v>1237.33</v>
      </c>
      <c r="AU42" s="62">
        <v>1224</v>
      </c>
      <c r="AV42" s="62">
        <f t="shared" si="30"/>
        <v>13.329999999999927</v>
      </c>
      <c r="AW42" s="62">
        <f t="shared" si="31"/>
        <v>21.659999999999854</v>
      </c>
      <c r="AX42" s="70">
        <f t="shared" si="32"/>
        <v>3913.11</v>
      </c>
      <c r="AY42" s="62">
        <v>1242.67</v>
      </c>
      <c r="AZ42" s="62"/>
      <c r="BA42" s="62">
        <f t="shared" si="33"/>
        <v>1242.67</v>
      </c>
      <c r="BB42" s="62">
        <v>1240</v>
      </c>
      <c r="BC42" s="62">
        <f t="shared" si="34"/>
        <v>2.6700000000000728</v>
      </c>
      <c r="BD42" s="62">
        <v>59.95</v>
      </c>
      <c r="BE42" s="62">
        <v>40.41</v>
      </c>
      <c r="BF42" s="62">
        <v>1242.67</v>
      </c>
      <c r="BG42" s="70">
        <f t="shared" si="35"/>
        <v>1343.0300000000002</v>
      </c>
      <c r="BH42" s="70">
        <v>1342</v>
      </c>
      <c r="BI42" s="62">
        <f t="shared" si="36"/>
        <v>1.0300000000002</v>
      </c>
      <c r="BJ42" s="62">
        <v>67.91</v>
      </c>
      <c r="BK42" s="62">
        <v>20.54</v>
      </c>
      <c r="BL42" s="62">
        <v>1242.66</v>
      </c>
      <c r="BM42" s="70">
        <f t="shared" si="37"/>
        <v>1331.1100000000001</v>
      </c>
      <c r="BN42" s="70">
        <f t="shared" si="41"/>
        <v>1360.15</v>
      </c>
      <c r="BO42" s="70">
        <v>1341</v>
      </c>
      <c r="BP42" s="70">
        <v>19.15000000000009</v>
      </c>
      <c r="BQ42" s="70">
        <v>1576.27</v>
      </c>
      <c r="BR42" s="70">
        <v>1576.27</v>
      </c>
      <c r="BS42" s="70"/>
      <c r="BT42" s="70"/>
      <c r="BU42" s="70"/>
      <c r="BV42" s="70"/>
      <c r="BW42" s="107"/>
      <c r="BX42" s="70"/>
      <c r="BY42" s="107"/>
      <c r="BZ42" s="70"/>
      <c r="CA42" s="70"/>
      <c r="CB42" s="70"/>
      <c r="CC42" s="107"/>
      <c r="CD42" s="107"/>
      <c r="CE42" s="70">
        <v>1576.27</v>
      </c>
      <c r="CF42" s="70"/>
      <c r="CG42" s="70"/>
      <c r="CH42" s="70"/>
      <c r="CI42" s="70"/>
      <c r="CJ42" s="70"/>
      <c r="CK42" s="70"/>
      <c r="CL42" s="70"/>
      <c r="CM42" s="107">
        <f t="shared" si="23"/>
        <v>4728.8099999999995</v>
      </c>
      <c r="CN42" s="70"/>
      <c r="CO42" s="70"/>
      <c r="CP42" s="107"/>
      <c r="CQ42" s="70">
        <v>1417.97</v>
      </c>
      <c r="CR42" s="107">
        <v>1418.14</v>
      </c>
      <c r="CS42" s="107">
        <v>1418.14</v>
      </c>
      <c r="CT42" s="107">
        <f t="shared" si="24"/>
        <v>4254.25</v>
      </c>
      <c r="CU42" s="107"/>
      <c r="CV42" s="70"/>
      <c r="CW42" s="107"/>
      <c r="CX42" s="108"/>
    </row>
    <row r="43" spans="1:102" ht="24.75" customHeight="1" thickBot="1">
      <c r="A43" s="110">
        <v>30</v>
      </c>
      <c r="B43" s="185" t="s">
        <v>115</v>
      </c>
      <c r="C43" s="185"/>
      <c r="D43" s="185"/>
      <c r="E43" s="58" t="s">
        <v>100</v>
      </c>
      <c r="F43" s="59"/>
      <c r="G43" s="63"/>
      <c r="H43" s="63"/>
      <c r="I43" s="59">
        <v>0</v>
      </c>
      <c r="J43" s="59" t="e">
        <f>#REF!-I43</f>
        <v>#REF!</v>
      </c>
      <c r="K43" s="91">
        <v>1670</v>
      </c>
      <c r="L43" s="91">
        <v>1648.4</v>
      </c>
      <c r="M43" s="60">
        <f t="shared" si="38"/>
        <v>21.59999999999991</v>
      </c>
      <c r="N43" s="60"/>
      <c r="O43" s="91">
        <v>1670</v>
      </c>
      <c r="P43" s="93">
        <v>1670</v>
      </c>
      <c r="Q43" s="93">
        <v>1670</v>
      </c>
      <c r="R43" s="93">
        <v>1670</v>
      </c>
      <c r="S43" s="93">
        <v>1670</v>
      </c>
      <c r="T43" s="93">
        <v>1670</v>
      </c>
      <c r="U43" s="93">
        <v>1670</v>
      </c>
      <c r="V43" s="93">
        <v>1670</v>
      </c>
      <c r="W43" s="93">
        <v>1670</v>
      </c>
      <c r="X43" s="93">
        <v>1670</v>
      </c>
      <c r="Y43" s="93">
        <v>1670</v>
      </c>
      <c r="Z43" s="93">
        <v>1670</v>
      </c>
      <c r="AA43" s="93">
        <v>1670</v>
      </c>
      <c r="AB43" s="93">
        <v>1670</v>
      </c>
      <c r="AC43" s="93">
        <v>1670</v>
      </c>
      <c r="AD43" s="93">
        <v>1670</v>
      </c>
      <c r="AE43" s="93">
        <v>1670</v>
      </c>
      <c r="AF43" s="62">
        <f t="shared" si="39"/>
        <v>1670</v>
      </c>
      <c r="AG43" s="62">
        <v>1664.4</v>
      </c>
      <c r="AH43" s="70">
        <f t="shared" si="40"/>
        <v>5.599999999999909</v>
      </c>
      <c r="AI43" s="62">
        <v>29.57</v>
      </c>
      <c r="AJ43" s="91">
        <v>1670.62</v>
      </c>
      <c r="AK43" s="62">
        <v>1546.67</v>
      </c>
      <c r="AL43" s="62">
        <v>1536</v>
      </c>
      <c r="AM43" s="62">
        <f t="shared" si="26"/>
        <v>10.670000000000073</v>
      </c>
      <c r="AN43" s="62">
        <f t="shared" si="27"/>
        <v>1680.67</v>
      </c>
      <c r="AO43" s="62"/>
      <c r="AP43" s="62">
        <v>1546.67</v>
      </c>
      <c r="AQ43" s="62">
        <f t="shared" si="28"/>
        <v>1546.67</v>
      </c>
      <c r="AR43" s="62">
        <v>1535.4</v>
      </c>
      <c r="AS43" s="70">
        <f t="shared" si="29"/>
        <v>11.269999999999982</v>
      </c>
      <c r="AT43" s="62">
        <v>1546.67</v>
      </c>
      <c r="AU43" s="62">
        <v>1535.6</v>
      </c>
      <c r="AV43" s="62">
        <f t="shared" si="30"/>
        <v>11.070000000000164</v>
      </c>
      <c r="AW43" s="62">
        <f t="shared" si="31"/>
        <v>22.340000000000146</v>
      </c>
      <c r="AX43" s="70">
        <f t="shared" si="32"/>
        <v>4788.88</v>
      </c>
      <c r="AY43" s="62">
        <v>1553.33</v>
      </c>
      <c r="AZ43" s="62"/>
      <c r="BA43" s="62">
        <f t="shared" si="33"/>
        <v>1553.33</v>
      </c>
      <c r="BB43" s="62">
        <v>1525.8</v>
      </c>
      <c r="BC43" s="62">
        <f t="shared" si="34"/>
        <v>27.529999999999973</v>
      </c>
      <c r="BD43" s="62"/>
      <c r="BE43" s="62">
        <v>50.51</v>
      </c>
      <c r="BF43" s="62">
        <v>1553.33</v>
      </c>
      <c r="BG43" s="70">
        <f t="shared" si="35"/>
        <v>1603.84</v>
      </c>
      <c r="BH43" s="70">
        <v>1599.2</v>
      </c>
      <c r="BI43" s="62">
        <f t="shared" si="36"/>
        <v>4.639999999999873</v>
      </c>
      <c r="BJ43" s="70">
        <v>84.88</v>
      </c>
      <c r="BK43" s="70">
        <v>25.67</v>
      </c>
      <c r="BL43" s="62">
        <v>1553.33</v>
      </c>
      <c r="BM43" s="70">
        <f t="shared" si="37"/>
        <v>1663.8799999999999</v>
      </c>
      <c r="BN43" s="70">
        <f t="shared" si="41"/>
        <v>1700.1899999999998</v>
      </c>
      <c r="BO43" s="70">
        <v>1680.6</v>
      </c>
      <c r="BP43" s="70">
        <v>19.589999999999918</v>
      </c>
      <c r="BQ43" s="70">
        <v>1970.34</v>
      </c>
      <c r="BR43" s="70">
        <v>1970.34</v>
      </c>
      <c r="BS43" s="70"/>
      <c r="BT43" s="70"/>
      <c r="BU43" s="70"/>
      <c r="BV43" s="70"/>
      <c r="BW43" s="70"/>
      <c r="BX43" s="70"/>
      <c r="BY43" s="107"/>
      <c r="BZ43" s="70"/>
      <c r="CA43" s="70"/>
      <c r="CB43" s="70"/>
      <c r="CC43" s="107"/>
      <c r="CD43" s="107"/>
      <c r="CE43" s="70">
        <v>1970.34</v>
      </c>
      <c r="CF43" s="70"/>
      <c r="CG43" s="70"/>
      <c r="CH43" s="70"/>
      <c r="CI43" s="70"/>
      <c r="CJ43" s="70"/>
      <c r="CK43" s="70"/>
      <c r="CL43" s="70"/>
      <c r="CM43" s="107">
        <f t="shared" si="23"/>
        <v>5911.0199999999995</v>
      </c>
      <c r="CN43" s="70"/>
      <c r="CO43" s="70"/>
      <c r="CP43" s="107"/>
      <c r="CQ43" s="70">
        <v>1772.46</v>
      </c>
      <c r="CR43" s="70">
        <v>1772.65</v>
      </c>
      <c r="CS43" s="70">
        <v>1772.65</v>
      </c>
      <c r="CT43" s="107">
        <f t="shared" si="24"/>
        <v>5317.76</v>
      </c>
      <c r="CU43" s="107"/>
      <c r="CV43" s="70"/>
      <c r="CW43" s="107"/>
      <c r="CX43" s="108"/>
    </row>
    <row r="44" spans="1:102" ht="22.5" customHeight="1" thickBot="1">
      <c r="A44" s="109">
        <v>31</v>
      </c>
      <c r="B44" s="185" t="s">
        <v>146</v>
      </c>
      <c r="C44" s="185"/>
      <c r="D44" s="185"/>
      <c r="E44" s="58" t="s">
        <v>100</v>
      </c>
      <c r="F44" s="59">
        <v>1312</v>
      </c>
      <c r="G44" s="63" t="e">
        <f>#REF!+#REF!</f>
        <v>#REF!</v>
      </c>
      <c r="H44" s="63">
        <v>1318</v>
      </c>
      <c r="I44" s="59">
        <v>1358</v>
      </c>
      <c r="J44" s="59" t="e">
        <f>#REF!-I44</f>
        <v>#REF!</v>
      </c>
      <c r="K44" s="91">
        <v>1670</v>
      </c>
      <c r="L44" s="91">
        <v>1657</v>
      </c>
      <c r="M44" s="60">
        <f t="shared" si="38"/>
        <v>13</v>
      </c>
      <c r="N44" s="60">
        <v>64.92</v>
      </c>
      <c r="O44" s="91">
        <v>1670</v>
      </c>
      <c r="P44" s="60">
        <v>45.9</v>
      </c>
      <c r="Q44" s="60">
        <v>44.61</v>
      </c>
      <c r="R44" s="61">
        <v>1612.82</v>
      </c>
      <c r="S44" s="62">
        <v>1607</v>
      </c>
      <c r="T44" s="62">
        <f t="shared" si="1"/>
        <v>1697.51</v>
      </c>
      <c r="U44" s="62">
        <f t="shared" si="2"/>
        <v>5.819999999999936</v>
      </c>
      <c r="V44" s="61">
        <v>1522.31</v>
      </c>
      <c r="W44" s="62">
        <v>1520</v>
      </c>
      <c r="X44" s="62">
        <f t="shared" si="3"/>
        <v>2.3099999999999454</v>
      </c>
      <c r="Y44" s="62">
        <f t="shared" si="4"/>
        <v>8.129999999999882</v>
      </c>
      <c r="Z44" s="62">
        <v>93.04</v>
      </c>
      <c r="AA44" s="62">
        <v>112.65</v>
      </c>
      <c r="AB44" s="62">
        <v>1522.31</v>
      </c>
      <c r="AC44" s="62">
        <f>SUM(Z44:AA44:AB44)</f>
        <v>1728</v>
      </c>
      <c r="AD44" s="62">
        <v>1710</v>
      </c>
      <c r="AE44" s="62">
        <f t="shared" si="25"/>
        <v>18</v>
      </c>
      <c r="AF44" s="62">
        <f t="shared" si="39"/>
        <v>1734.92</v>
      </c>
      <c r="AG44" s="62">
        <v>1728</v>
      </c>
      <c r="AH44" s="70">
        <f t="shared" si="40"/>
        <v>6.920000000000073</v>
      </c>
      <c r="AI44" s="62">
        <v>29.57</v>
      </c>
      <c r="AJ44" s="91">
        <v>1670.62</v>
      </c>
      <c r="AK44" s="62">
        <v>1546.67</v>
      </c>
      <c r="AL44" s="62">
        <v>1532</v>
      </c>
      <c r="AM44" s="62">
        <f t="shared" si="26"/>
        <v>14.670000000000073</v>
      </c>
      <c r="AN44" s="62">
        <f t="shared" si="27"/>
        <v>32.67000000000007</v>
      </c>
      <c r="AO44" s="62"/>
      <c r="AP44" s="62">
        <v>1546.67</v>
      </c>
      <c r="AQ44" s="62">
        <f t="shared" si="28"/>
        <v>1546.67</v>
      </c>
      <c r="AR44" s="62">
        <v>1531</v>
      </c>
      <c r="AS44" s="70">
        <f t="shared" si="29"/>
        <v>15.670000000000073</v>
      </c>
      <c r="AT44" s="62">
        <v>1546.67</v>
      </c>
      <c r="AU44" s="62">
        <v>1538</v>
      </c>
      <c r="AV44" s="62">
        <f t="shared" si="30"/>
        <v>8.670000000000073</v>
      </c>
      <c r="AW44" s="62">
        <f t="shared" si="31"/>
        <v>24.340000000000146</v>
      </c>
      <c r="AX44" s="70">
        <f t="shared" si="32"/>
        <v>4880.88</v>
      </c>
      <c r="AY44" s="62">
        <v>1553.33</v>
      </c>
      <c r="AZ44" s="62"/>
      <c r="BA44" s="62">
        <f t="shared" si="33"/>
        <v>1553.33</v>
      </c>
      <c r="BB44" s="62">
        <v>1542</v>
      </c>
      <c r="BC44" s="62">
        <f t="shared" si="34"/>
        <v>11.329999999999927</v>
      </c>
      <c r="BD44" s="62">
        <v>74.94</v>
      </c>
      <c r="BE44" s="62">
        <v>50.51</v>
      </c>
      <c r="BF44" s="62">
        <v>1553.33</v>
      </c>
      <c r="BG44" s="70">
        <f t="shared" si="35"/>
        <v>1678.78</v>
      </c>
      <c r="BH44" s="70">
        <v>1675</v>
      </c>
      <c r="BI44" s="62">
        <f t="shared" si="36"/>
        <v>3.7799999999999727</v>
      </c>
      <c r="BJ44" s="70">
        <v>84.88</v>
      </c>
      <c r="BK44" s="70">
        <v>25.67</v>
      </c>
      <c r="BL44" s="62">
        <v>1553.33</v>
      </c>
      <c r="BM44" s="70">
        <f t="shared" si="37"/>
        <v>1663.8799999999999</v>
      </c>
      <c r="BN44" s="70">
        <f t="shared" si="41"/>
        <v>1700.1899999999998</v>
      </c>
      <c r="BO44" s="70">
        <v>1672</v>
      </c>
      <c r="BP44" s="70">
        <v>28.189999999999827</v>
      </c>
      <c r="BQ44" s="70">
        <v>1970.34</v>
      </c>
      <c r="BR44" s="70">
        <v>1970.34</v>
      </c>
      <c r="BS44" s="70"/>
      <c r="BT44" s="70"/>
      <c r="BU44" s="70"/>
      <c r="BV44" s="70"/>
      <c r="BW44" s="70"/>
      <c r="BX44" s="70"/>
      <c r="BY44" s="107"/>
      <c r="BZ44" s="70"/>
      <c r="CA44" s="70"/>
      <c r="CB44" s="70"/>
      <c r="CC44" s="107"/>
      <c r="CD44" s="107"/>
      <c r="CE44" s="70">
        <v>1970.34</v>
      </c>
      <c r="CF44" s="70"/>
      <c r="CG44" s="70"/>
      <c r="CH44" s="70"/>
      <c r="CI44" s="70"/>
      <c r="CJ44" s="70"/>
      <c r="CK44" s="70"/>
      <c r="CL44" s="70"/>
      <c r="CM44" s="107">
        <f t="shared" si="23"/>
        <v>5911.0199999999995</v>
      </c>
      <c r="CN44" s="70"/>
      <c r="CO44" s="70"/>
      <c r="CP44" s="107"/>
      <c r="CQ44" s="70">
        <v>1772.46</v>
      </c>
      <c r="CR44" s="70">
        <v>1772.65</v>
      </c>
      <c r="CS44" s="70">
        <v>1772.65</v>
      </c>
      <c r="CT44" s="107">
        <f t="shared" si="24"/>
        <v>5317.76</v>
      </c>
      <c r="CU44" s="107"/>
      <c r="CV44" s="70"/>
      <c r="CW44" s="107"/>
      <c r="CX44" s="108"/>
    </row>
    <row r="45" spans="1:102" ht="22.5" customHeight="1" thickBot="1">
      <c r="A45" s="110">
        <v>32</v>
      </c>
      <c r="B45" s="185" t="s">
        <v>28</v>
      </c>
      <c r="C45" s="185"/>
      <c r="D45" s="185"/>
      <c r="E45" s="58" t="s">
        <v>101</v>
      </c>
      <c r="F45" s="59">
        <v>1589</v>
      </c>
      <c r="G45" s="63" t="e">
        <f>#REF!+#REF!</f>
        <v>#REF!</v>
      </c>
      <c r="H45" s="63">
        <v>1576.8</v>
      </c>
      <c r="I45" s="59">
        <v>1578.8</v>
      </c>
      <c r="J45" s="59" t="e">
        <f>#REF!-I45</f>
        <v>#REF!</v>
      </c>
      <c r="K45" s="60">
        <v>2004</v>
      </c>
      <c r="L45" s="60">
        <v>2000</v>
      </c>
      <c r="M45" s="60">
        <f t="shared" si="38"/>
        <v>4</v>
      </c>
      <c r="N45" s="60">
        <v>77.9</v>
      </c>
      <c r="O45" s="60">
        <v>2004</v>
      </c>
      <c r="P45" s="60">
        <v>2004</v>
      </c>
      <c r="Q45" s="60">
        <v>2004</v>
      </c>
      <c r="R45" s="60">
        <v>2004</v>
      </c>
      <c r="S45" s="60">
        <v>2004</v>
      </c>
      <c r="T45" s="60">
        <v>2004</v>
      </c>
      <c r="U45" s="60">
        <v>2004</v>
      </c>
      <c r="V45" s="60">
        <v>2004</v>
      </c>
      <c r="W45" s="60">
        <v>2004</v>
      </c>
      <c r="X45" s="60">
        <v>2004</v>
      </c>
      <c r="Y45" s="60">
        <v>2004</v>
      </c>
      <c r="Z45" s="60">
        <v>2004</v>
      </c>
      <c r="AA45" s="60">
        <v>2004</v>
      </c>
      <c r="AB45" s="60">
        <v>2004</v>
      </c>
      <c r="AC45" s="60">
        <v>2004</v>
      </c>
      <c r="AD45" s="60">
        <v>2004</v>
      </c>
      <c r="AE45" s="60">
        <v>2004</v>
      </c>
      <c r="AF45" s="62">
        <f t="shared" si="39"/>
        <v>2081.9</v>
      </c>
      <c r="AG45" s="62">
        <v>2081</v>
      </c>
      <c r="AH45" s="70">
        <f t="shared" si="40"/>
        <v>0.900000000000091</v>
      </c>
      <c r="AI45" s="62">
        <v>35.48</v>
      </c>
      <c r="AJ45" s="60">
        <v>2004.74</v>
      </c>
      <c r="AK45" s="62">
        <v>1856</v>
      </c>
      <c r="AL45" s="62">
        <v>1845.2</v>
      </c>
      <c r="AM45" s="62">
        <f t="shared" si="26"/>
        <v>10.799999999999955</v>
      </c>
      <c r="AN45" s="62">
        <f t="shared" si="27"/>
        <v>2014.8</v>
      </c>
      <c r="AO45" s="62">
        <v>99.81</v>
      </c>
      <c r="AP45" s="62">
        <v>1856</v>
      </c>
      <c r="AQ45" s="62">
        <f t="shared" si="28"/>
        <v>1955.81</v>
      </c>
      <c r="AR45" s="62">
        <v>1954.2</v>
      </c>
      <c r="AS45" s="70">
        <f t="shared" si="29"/>
        <v>1.6099999999999</v>
      </c>
      <c r="AT45" s="62">
        <v>1856</v>
      </c>
      <c r="AU45" s="62">
        <v>1805.6</v>
      </c>
      <c r="AV45" s="62">
        <f t="shared" si="30"/>
        <v>50.40000000000009</v>
      </c>
      <c r="AW45" s="62">
        <f t="shared" si="31"/>
        <v>52.00999999999999</v>
      </c>
      <c r="AX45" s="70">
        <f t="shared" si="32"/>
        <v>5863.87</v>
      </c>
      <c r="AY45" s="62">
        <v>1863.99</v>
      </c>
      <c r="AZ45" s="62"/>
      <c r="BA45" s="62">
        <f t="shared" si="33"/>
        <v>1863.99</v>
      </c>
      <c r="BB45" s="62">
        <v>1855.8</v>
      </c>
      <c r="BC45" s="62">
        <f t="shared" si="34"/>
        <v>8.190000000000055</v>
      </c>
      <c r="BD45" s="62">
        <v>89.92</v>
      </c>
      <c r="BE45" s="62">
        <v>60.62</v>
      </c>
      <c r="BF45" s="62">
        <v>1864</v>
      </c>
      <c r="BG45" s="70">
        <f t="shared" si="35"/>
        <v>2014.54</v>
      </c>
      <c r="BH45" s="70">
        <v>2011.4</v>
      </c>
      <c r="BI45" s="62">
        <f t="shared" si="36"/>
        <v>3.1399999999998727</v>
      </c>
      <c r="BJ45" s="70">
        <v>101.86</v>
      </c>
      <c r="BK45" s="70">
        <v>30.81</v>
      </c>
      <c r="BL45" s="62">
        <v>1864</v>
      </c>
      <c r="BM45" s="70">
        <f t="shared" si="37"/>
        <v>1996.67</v>
      </c>
      <c r="BN45" s="70">
        <f t="shared" si="41"/>
        <v>2040.22</v>
      </c>
      <c r="BO45" s="70">
        <v>2030</v>
      </c>
      <c r="BP45" s="70">
        <v>10.22</v>
      </c>
      <c r="BQ45" s="70">
        <v>2364.41</v>
      </c>
      <c r="BR45" s="70">
        <v>2364.41</v>
      </c>
      <c r="BS45" s="70"/>
      <c r="BT45" s="70"/>
      <c r="BU45" s="70"/>
      <c r="BV45" s="70"/>
      <c r="BW45" s="70"/>
      <c r="BX45" s="70"/>
      <c r="BY45" s="107"/>
      <c r="BZ45" s="70"/>
      <c r="CA45" s="70"/>
      <c r="CB45" s="70"/>
      <c r="CC45" s="107"/>
      <c r="CD45" s="107"/>
      <c r="CE45" s="70">
        <v>2364.41</v>
      </c>
      <c r="CF45" s="70"/>
      <c r="CG45" s="70"/>
      <c r="CH45" s="70"/>
      <c r="CI45" s="70"/>
      <c r="CJ45" s="70"/>
      <c r="CK45" s="70"/>
      <c r="CL45" s="70"/>
      <c r="CM45" s="107">
        <f t="shared" si="23"/>
        <v>7093.23</v>
      </c>
      <c r="CN45" s="70"/>
      <c r="CO45" s="70"/>
      <c r="CP45" s="107"/>
      <c r="CQ45" s="70">
        <v>2126.94</v>
      </c>
      <c r="CR45" s="70">
        <v>2127.2</v>
      </c>
      <c r="CS45" s="70">
        <v>2127.2</v>
      </c>
      <c r="CT45" s="107">
        <f t="shared" si="24"/>
        <v>6381.339999999999</v>
      </c>
      <c r="CU45" s="107"/>
      <c r="CV45" s="70"/>
      <c r="CW45" s="107"/>
      <c r="CX45" s="108"/>
    </row>
    <row r="46" spans="1:102" ht="21.75" customHeight="1" thickBot="1">
      <c r="A46" s="109">
        <v>33</v>
      </c>
      <c r="B46" s="185" t="s">
        <v>30</v>
      </c>
      <c r="C46" s="185"/>
      <c r="D46" s="185"/>
      <c r="E46" s="58" t="s">
        <v>100</v>
      </c>
      <c r="F46" s="59">
        <v>1318</v>
      </c>
      <c r="G46" s="63" t="e">
        <f>#REF!+#REF!</f>
        <v>#REF!</v>
      </c>
      <c r="H46" s="63">
        <v>1318</v>
      </c>
      <c r="I46" s="59">
        <v>1457</v>
      </c>
      <c r="J46" s="59" t="e">
        <f>#REF!-I46</f>
        <v>#REF!</v>
      </c>
      <c r="K46" s="91">
        <v>1670</v>
      </c>
      <c r="L46" s="91">
        <v>1635</v>
      </c>
      <c r="M46" s="60">
        <f t="shared" si="38"/>
        <v>35</v>
      </c>
      <c r="N46" s="60"/>
      <c r="O46" s="91">
        <v>1670</v>
      </c>
      <c r="P46" s="60">
        <v>45.9</v>
      </c>
      <c r="Q46" s="60">
        <v>44.61</v>
      </c>
      <c r="R46" s="61">
        <v>1612.82</v>
      </c>
      <c r="S46" s="62">
        <v>1607</v>
      </c>
      <c r="T46" s="62">
        <f t="shared" si="1"/>
        <v>1697.51</v>
      </c>
      <c r="U46" s="62">
        <f t="shared" si="2"/>
        <v>5.819999999999936</v>
      </c>
      <c r="V46" s="61">
        <v>1522.31</v>
      </c>
      <c r="W46" s="62">
        <v>1519</v>
      </c>
      <c r="X46" s="62">
        <f t="shared" si="3"/>
        <v>3.3099999999999454</v>
      </c>
      <c r="Y46" s="62">
        <f t="shared" si="4"/>
        <v>9.129999999999882</v>
      </c>
      <c r="Z46" s="62">
        <v>93.04</v>
      </c>
      <c r="AA46" s="62">
        <v>112.65</v>
      </c>
      <c r="AB46" s="62">
        <v>1522.31</v>
      </c>
      <c r="AC46" s="62">
        <f>SUM(Z46:AA46:AB46)</f>
        <v>1728</v>
      </c>
      <c r="AD46" s="62">
        <v>1716</v>
      </c>
      <c r="AE46" s="62">
        <f t="shared" si="25"/>
        <v>12</v>
      </c>
      <c r="AF46" s="62">
        <f t="shared" si="39"/>
        <v>1670</v>
      </c>
      <c r="AG46" s="62">
        <v>1595</v>
      </c>
      <c r="AH46" s="70">
        <f t="shared" si="40"/>
        <v>75</v>
      </c>
      <c r="AI46" s="62"/>
      <c r="AJ46" s="91">
        <v>1670.62</v>
      </c>
      <c r="AK46" s="62">
        <v>1546.67</v>
      </c>
      <c r="AL46" s="62">
        <v>1542</v>
      </c>
      <c r="AM46" s="62">
        <f t="shared" si="26"/>
        <v>4.670000000000073</v>
      </c>
      <c r="AN46" s="62">
        <f t="shared" si="27"/>
        <v>16.670000000000073</v>
      </c>
      <c r="AO46" s="62">
        <v>83.17</v>
      </c>
      <c r="AP46" s="62">
        <v>1546.67</v>
      </c>
      <c r="AQ46" s="62">
        <f t="shared" si="28"/>
        <v>1629.8400000000001</v>
      </c>
      <c r="AR46" s="62">
        <v>1533</v>
      </c>
      <c r="AS46" s="70">
        <f t="shared" si="29"/>
        <v>96.84000000000015</v>
      </c>
      <c r="AT46" s="62">
        <v>1546.67</v>
      </c>
      <c r="AU46" s="62">
        <v>1544</v>
      </c>
      <c r="AV46" s="62">
        <f t="shared" si="30"/>
        <v>2.6700000000000728</v>
      </c>
      <c r="AW46" s="62">
        <f t="shared" si="31"/>
        <v>99.51000000000022</v>
      </c>
      <c r="AX46" s="70">
        <f t="shared" si="32"/>
        <v>4781.88</v>
      </c>
      <c r="AY46" s="62">
        <v>1553.33</v>
      </c>
      <c r="AZ46" s="62"/>
      <c r="BA46" s="62">
        <f t="shared" si="33"/>
        <v>1553.33</v>
      </c>
      <c r="BB46" s="62">
        <v>1533</v>
      </c>
      <c r="BC46" s="62">
        <f t="shared" si="34"/>
        <v>20.329999999999927</v>
      </c>
      <c r="BD46" s="62"/>
      <c r="BE46" s="62">
        <v>50.51</v>
      </c>
      <c r="BF46" s="62">
        <v>1553.33</v>
      </c>
      <c r="BG46" s="70">
        <f t="shared" si="35"/>
        <v>1603.84</v>
      </c>
      <c r="BH46" s="70">
        <v>1585</v>
      </c>
      <c r="BI46" s="62">
        <f t="shared" si="36"/>
        <v>18.839999999999918</v>
      </c>
      <c r="BJ46" s="70">
        <v>84.88</v>
      </c>
      <c r="BK46" s="70">
        <v>25.67</v>
      </c>
      <c r="BL46" s="62">
        <v>1553.33</v>
      </c>
      <c r="BM46" s="70">
        <f t="shared" si="37"/>
        <v>1663.8799999999999</v>
      </c>
      <c r="BN46" s="70">
        <f t="shared" si="41"/>
        <v>1670.62</v>
      </c>
      <c r="BO46" s="70">
        <v>1667</v>
      </c>
      <c r="BP46" s="70">
        <v>3.619999999999891</v>
      </c>
      <c r="BQ46" s="70">
        <v>1970.34</v>
      </c>
      <c r="BR46" s="70">
        <v>1970.34</v>
      </c>
      <c r="BS46" s="70"/>
      <c r="BT46" s="70"/>
      <c r="BU46" s="70"/>
      <c r="BV46" s="70"/>
      <c r="BW46" s="70"/>
      <c r="BX46" s="70"/>
      <c r="BY46" s="107"/>
      <c r="BZ46" s="70"/>
      <c r="CA46" s="70"/>
      <c r="CB46" s="70"/>
      <c r="CC46" s="107"/>
      <c r="CD46" s="107"/>
      <c r="CE46" s="70">
        <v>1970.34</v>
      </c>
      <c r="CF46" s="70"/>
      <c r="CG46" s="70"/>
      <c r="CH46" s="70"/>
      <c r="CI46" s="70"/>
      <c r="CJ46" s="70"/>
      <c r="CK46" s="70"/>
      <c r="CL46" s="70"/>
      <c r="CM46" s="107">
        <f t="shared" si="23"/>
        <v>5911.0199999999995</v>
      </c>
      <c r="CN46" s="70"/>
      <c r="CO46" s="70"/>
      <c r="CP46" s="107"/>
      <c r="CQ46" s="70">
        <v>1772.46</v>
      </c>
      <c r="CR46" s="70">
        <v>1772.67</v>
      </c>
      <c r="CS46" s="70">
        <v>1772.67</v>
      </c>
      <c r="CT46" s="107">
        <f t="shared" si="24"/>
        <v>5317.8</v>
      </c>
      <c r="CU46" s="107"/>
      <c r="CV46" s="70"/>
      <c r="CW46" s="107"/>
      <c r="CX46" s="108"/>
    </row>
    <row r="47" spans="1:102" ht="20.25" customHeight="1" thickBot="1">
      <c r="A47" s="110">
        <v>34</v>
      </c>
      <c r="B47" s="185" t="s">
        <v>31</v>
      </c>
      <c r="C47" s="185"/>
      <c r="D47" s="185"/>
      <c r="E47" s="58" t="s">
        <v>100</v>
      </c>
      <c r="F47" s="59">
        <v>1324</v>
      </c>
      <c r="G47" s="63" t="e">
        <f>#REF!+#REF!</f>
        <v>#REF!</v>
      </c>
      <c r="H47" s="63">
        <v>1314</v>
      </c>
      <c r="I47" s="59">
        <v>1456</v>
      </c>
      <c r="J47" s="59" t="e">
        <f>#REF!-I47</f>
        <v>#REF!</v>
      </c>
      <c r="K47" s="91">
        <v>1670</v>
      </c>
      <c r="L47" s="91">
        <v>1649</v>
      </c>
      <c r="M47" s="60">
        <f t="shared" si="38"/>
        <v>21</v>
      </c>
      <c r="N47" s="60"/>
      <c r="O47" s="91">
        <v>1670</v>
      </c>
      <c r="P47" s="60">
        <v>45.9</v>
      </c>
      <c r="Q47" s="60">
        <v>44.61</v>
      </c>
      <c r="R47" s="61">
        <v>1612.82</v>
      </c>
      <c r="S47" s="62">
        <v>1603</v>
      </c>
      <c r="T47" s="62">
        <f t="shared" si="1"/>
        <v>1693.51</v>
      </c>
      <c r="U47" s="62">
        <f t="shared" si="2"/>
        <v>9.819999999999936</v>
      </c>
      <c r="V47" s="61">
        <v>1522.31</v>
      </c>
      <c r="W47" s="62">
        <v>1522</v>
      </c>
      <c r="X47" s="62">
        <f t="shared" si="3"/>
        <v>0.30999999999994543</v>
      </c>
      <c r="Y47" s="62">
        <f t="shared" si="4"/>
        <v>10.129999999999882</v>
      </c>
      <c r="Z47" s="62">
        <v>93.04</v>
      </c>
      <c r="AA47" s="62">
        <v>112.65</v>
      </c>
      <c r="AB47" s="62">
        <v>1522.31</v>
      </c>
      <c r="AC47" s="62">
        <f>SUM(Z47:AA47:AB47)</f>
        <v>1728</v>
      </c>
      <c r="AD47" s="62">
        <v>1725</v>
      </c>
      <c r="AE47" s="62">
        <f t="shared" si="25"/>
        <v>3</v>
      </c>
      <c r="AF47" s="62">
        <f t="shared" si="39"/>
        <v>1670</v>
      </c>
      <c r="AG47" s="62">
        <v>1656</v>
      </c>
      <c r="AH47" s="70">
        <f t="shared" si="40"/>
        <v>14</v>
      </c>
      <c r="AI47" s="62">
        <v>29.57</v>
      </c>
      <c r="AJ47" s="91">
        <v>1670.62</v>
      </c>
      <c r="AK47" s="62">
        <v>1546.67</v>
      </c>
      <c r="AL47" s="62">
        <v>1533</v>
      </c>
      <c r="AM47" s="62">
        <f t="shared" si="26"/>
        <v>13.670000000000073</v>
      </c>
      <c r="AN47" s="62">
        <f t="shared" si="27"/>
        <v>16.670000000000073</v>
      </c>
      <c r="AO47" s="62">
        <v>83.17</v>
      </c>
      <c r="AP47" s="62">
        <v>1546.67</v>
      </c>
      <c r="AQ47" s="62">
        <f t="shared" si="28"/>
        <v>1629.8400000000001</v>
      </c>
      <c r="AR47" s="62">
        <v>1546</v>
      </c>
      <c r="AS47" s="70">
        <f t="shared" si="29"/>
        <v>83.84000000000015</v>
      </c>
      <c r="AT47" s="62">
        <v>1546.67</v>
      </c>
      <c r="AU47" s="62">
        <v>1532</v>
      </c>
      <c r="AV47" s="62">
        <f t="shared" si="30"/>
        <v>14.670000000000073</v>
      </c>
      <c r="AW47" s="62">
        <f t="shared" si="31"/>
        <v>98.51000000000022</v>
      </c>
      <c r="AX47" s="70">
        <f t="shared" si="32"/>
        <v>4780</v>
      </c>
      <c r="AY47" s="62">
        <v>1553.33</v>
      </c>
      <c r="AZ47" s="62"/>
      <c r="BA47" s="62">
        <f t="shared" si="33"/>
        <v>1553.33</v>
      </c>
      <c r="BB47" s="62">
        <v>1552</v>
      </c>
      <c r="BC47" s="62">
        <f t="shared" si="34"/>
        <v>1.3299999999999272</v>
      </c>
      <c r="BD47" s="62">
        <v>74.94</v>
      </c>
      <c r="BE47" s="62">
        <v>50.51</v>
      </c>
      <c r="BF47" s="62">
        <v>1553.33</v>
      </c>
      <c r="BG47" s="70">
        <f t="shared" si="35"/>
        <v>1678.78</v>
      </c>
      <c r="BH47" s="70">
        <v>1649</v>
      </c>
      <c r="BI47" s="62">
        <f t="shared" si="36"/>
        <v>29.779999999999973</v>
      </c>
      <c r="BJ47" s="70">
        <v>0</v>
      </c>
      <c r="BK47" s="70">
        <v>25.67</v>
      </c>
      <c r="BL47" s="62">
        <v>1553.33</v>
      </c>
      <c r="BM47" s="70">
        <f t="shared" si="37"/>
        <v>1579</v>
      </c>
      <c r="BN47" s="70">
        <f t="shared" si="41"/>
        <v>1700.1899999999998</v>
      </c>
      <c r="BO47" s="70">
        <v>1684</v>
      </c>
      <c r="BP47" s="70">
        <v>16.189999999999827</v>
      </c>
      <c r="BQ47" s="70">
        <v>1970.34</v>
      </c>
      <c r="BR47" s="70">
        <v>1970.34</v>
      </c>
      <c r="BS47" s="70"/>
      <c r="BT47" s="70"/>
      <c r="BU47" s="70"/>
      <c r="BV47" s="70"/>
      <c r="BW47" s="70"/>
      <c r="BX47" s="70"/>
      <c r="BY47" s="107"/>
      <c r="BZ47" s="70"/>
      <c r="CA47" s="70"/>
      <c r="CB47" s="70"/>
      <c r="CC47" s="107"/>
      <c r="CD47" s="107"/>
      <c r="CE47" s="70">
        <v>1970.34</v>
      </c>
      <c r="CF47" s="70"/>
      <c r="CG47" s="70"/>
      <c r="CH47" s="70"/>
      <c r="CI47" s="70"/>
      <c r="CJ47" s="70"/>
      <c r="CK47" s="70"/>
      <c r="CL47" s="70"/>
      <c r="CM47" s="107">
        <f t="shared" si="23"/>
        <v>5911.0199999999995</v>
      </c>
      <c r="CN47" s="70"/>
      <c r="CO47" s="70"/>
      <c r="CP47" s="107"/>
      <c r="CQ47" s="70">
        <v>1772.46</v>
      </c>
      <c r="CR47" s="70">
        <v>1772.67</v>
      </c>
      <c r="CS47" s="70">
        <v>1772.67</v>
      </c>
      <c r="CT47" s="107">
        <f t="shared" si="24"/>
        <v>5317.8</v>
      </c>
      <c r="CU47" s="107"/>
      <c r="CV47" s="70"/>
      <c r="CW47" s="107"/>
      <c r="CX47" s="108"/>
    </row>
    <row r="48" spans="1:102" ht="20.25" customHeight="1" thickBot="1">
      <c r="A48" s="109">
        <v>35</v>
      </c>
      <c r="B48" s="185" t="s">
        <v>32</v>
      </c>
      <c r="C48" s="185"/>
      <c r="D48" s="185"/>
      <c r="E48" s="58" t="s">
        <v>100</v>
      </c>
      <c r="F48" s="59">
        <v>1316</v>
      </c>
      <c r="G48" s="63" t="e">
        <f>#REF!+#REF!</f>
        <v>#REF!</v>
      </c>
      <c r="H48" s="63">
        <v>1317</v>
      </c>
      <c r="I48" s="59">
        <v>1360</v>
      </c>
      <c r="J48" s="59" t="e">
        <f>#REF!-I48</f>
        <v>#REF!</v>
      </c>
      <c r="K48" s="91">
        <v>1670</v>
      </c>
      <c r="L48" s="91">
        <v>1665</v>
      </c>
      <c r="M48" s="60">
        <f t="shared" si="38"/>
        <v>5</v>
      </c>
      <c r="N48" s="60">
        <v>64.92</v>
      </c>
      <c r="O48" s="91">
        <v>1670</v>
      </c>
      <c r="P48" s="60">
        <v>45.9</v>
      </c>
      <c r="Q48" s="60">
        <v>44.61</v>
      </c>
      <c r="R48" s="61">
        <v>1612.82</v>
      </c>
      <c r="S48" s="62">
        <v>1609</v>
      </c>
      <c r="T48" s="62">
        <f t="shared" si="1"/>
        <v>1699.51</v>
      </c>
      <c r="U48" s="62">
        <f t="shared" si="2"/>
        <v>3.8199999999999363</v>
      </c>
      <c r="V48" s="61">
        <v>1522.31</v>
      </c>
      <c r="W48" s="62">
        <v>1512</v>
      </c>
      <c r="X48" s="62">
        <f t="shared" si="3"/>
        <v>10.309999999999945</v>
      </c>
      <c r="Y48" s="62">
        <f t="shared" si="4"/>
        <v>14.129999999999882</v>
      </c>
      <c r="Z48" s="62">
        <v>93.04</v>
      </c>
      <c r="AA48" s="62">
        <v>112.65</v>
      </c>
      <c r="AB48" s="62">
        <v>1522.31</v>
      </c>
      <c r="AC48" s="62">
        <f>SUM(Z48:AA48:AB48)</f>
        <v>1728</v>
      </c>
      <c r="AD48" s="62">
        <v>1714</v>
      </c>
      <c r="AE48" s="62">
        <f t="shared" si="25"/>
        <v>14</v>
      </c>
      <c r="AF48" s="62">
        <f t="shared" si="39"/>
        <v>1734.92</v>
      </c>
      <c r="AG48" s="62">
        <v>1716</v>
      </c>
      <c r="AH48" s="70">
        <f t="shared" si="40"/>
        <v>18.920000000000073</v>
      </c>
      <c r="AI48" s="62">
        <v>29.57</v>
      </c>
      <c r="AJ48" s="91">
        <v>1670.62</v>
      </c>
      <c r="AK48" s="62">
        <v>1546.67</v>
      </c>
      <c r="AL48" s="62">
        <v>1541</v>
      </c>
      <c r="AM48" s="62">
        <f t="shared" si="26"/>
        <v>5.670000000000073</v>
      </c>
      <c r="AN48" s="62">
        <f t="shared" si="27"/>
        <v>19.670000000000073</v>
      </c>
      <c r="AO48" s="62">
        <v>83.17</v>
      </c>
      <c r="AP48" s="62">
        <v>1546.67</v>
      </c>
      <c r="AQ48" s="62">
        <f t="shared" si="28"/>
        <v>1629.8400000000001</v>
      </c>
      <c r="AR48" s="62">
        <v>1538</v>
      </c>
      <c r="AS48" s="70">
        <f t="shared" si="29"/>
        <v>91.84000000000015</v>
      </c>
      <c r="AT48" s="62">
        <v>1546.67</v>
      </c>
      <c r="AU48" s="62">
        <v>1540</v>
      </c>
      <c r="AV48" s="62">
        <f t="shared" si="30"/>
        <v>6.670000000000073</v>
      </c>
      <c r="AW48" s="62">
        <f t="shared" si="31"/>
        <v>98.51000000000022</v>
      </c>
      <c r="AX48" s="70">
        <f t="shared" si="32"/>
        <v>4889.88</v>
      </c>
      <c r="AY48" s="62">
        <v>1553.33</v>
      </c>
      <c r="AZ48" s="62"/>
      <c r="BA48" s="62">
        <f t="shared" si="33"/>
        <v>1553.33</v>
      </c>
      <c r="BB48" s="62">
        <v>1552</v>
      </c>
      <c r="BC48" s="62">
        <f t="shared" si="34"/>
        <v>1.3299999999999272</v>
      </c>
      <c r="BD48" s="62">
        <v>74.94</v>
      </c>
      <c r="BE48" s="62">
        <v>50.51</v>
      </c>
      <c r="BF48" s="62">
        <v>1553.33</v>
      </c>
      <c r="BG48" s="70">
        <f t="shared" si="35"/>
        <v>1678.78</v>
      </c>
      <c r="BH48" s="70">
        <v>1674</v>
      </c>
      <c r="BI48" s="62">
        <f t="shared" si="36"/>
        <v>4.779999999999973</v>
      </c>
      <c r="BJ48" s="70">
        <v>84.88</v>
      </c>
      <c r="BK48" s="70">
        <v>25.67</v>
      </c>
      <c r="BL48" s="62">
        <v>1553.33</v>
      </c>
      <c r="BM48" s="70">
        <f t="shared" si="37"/>
        <v>1663.8799999999999</v>
      </c>
      <c r="BN48" s="70">
        <f t="shared" si="41"/>
        <v>1700.1899999999998</v>
      </c>
      <c r="BO48" s="70">
        <v>1694</v>
      </c>
      <c r="BP48" s="70">
        <v>6.189999999999827</v>
      </c>
      <c r="BQ48" s="70">
        <v>1970.34</v>
      </c>
      <c r="BR48" s="70">
        <v>1970.34</v>
      </c>
      <c r="BS48" s="70"/>
      <c r="BT48" s="70"/>
      <c r="BU48" s="70"/>
      <c r="BV48" s="70"/>
      <c r="BW48" s="70"/>
      <c r="BX48" s="70"/>
      <c r="BY48" s="107"/>
      <c r="BZ48" s="70"/>
      <c r="CA48" s="70"/>
      <c r="CB48" s="70"/>
      <c r="CC48" s="107"/>
      <c r="CD48" s="107"/>
      <c r="CE48" s="70">
        <v>1970.34</v>
      </c>
      <c r="CF48" s="70"/>
      <c r="CG48" s="70"/>
      <c r="CH48" s="70"/>
      <c r="CI48" s="70"/>
      <c r="CJ48" s="70"/>
      <c r="CK48" s="70"/>
      <c r="CL48" s="70"/>
      <c r="CM48" s="107">
        <f t="shared" si="23"/>
        <v>5911.0199999999995</v>
      </c>
      <c r="CN48" s="70"/>
      <c r="CO48" s="70"/>
      <c r="CP48" s="107"/>
      <c r="CQ48" s="70">
        <v>1772.46</v>
      </c>
      <c r="CR48" s="70">
        <v>1772.67</v>
      </c>
      <c r="CS48" s="70">
        <v>1772.67</v>
      </c>
      <c r="CT48" s="107">
        <f t="shared" si="24"/>
        <v>5317.8</v>
      </c>
      <c r="CU48" s="107"/>
      <c r="CV48" s="70"/>
      <c r="CW48" s="107"/>
      <c r="CX48" s="108"/>
    </row>
    <row r="49" spans="1:102" ht="21.75" customHeight="1" thickBot="1">
      <c r="A49" s="110">
        <v>36</v>
      </c>
      <c r="B49" s="185" t="s">
        <v>33</v>
      </c>
      <c r="C49" s="185"/>
      <c r="D49" s="185"/>
      <c r="E49" s="58" t="s">
        <v>100</v>
      </c>
      <c r="F49" s="59">
        <v>1310</v>
      </c>
      <c r="G49" s="63" t="e">
        <f>#REF!+#REF!</f>
        <v>#REF!</v>
      </c>
      <c r="H49" s="63">
        <v>1315</v>
      </c>
      <c r="I49" s="59">
        <v>1356</v>
      </c>
      <c r="J49" s="59" t="e">
        <f>#REF!-I49</f>
        <v>#REF!</v>
      </c>
      <c r="K49" s="91">
        <v>1670</v>
      </c>
      <c r="L49" s="91">
        <v>1667</v>
      </c>
      <c r="M49" s="60">
        <f t="shared" si="38"/>
        <v>3</v>
      </c>
      <c r="N49" s="60">
        <v>64.92</v>
      </c>
      <c r="O49" s="91">
        <v>1670</v>
      </c>
      <c r="P49" s="60">
        <v>45.9</v>
      </c>
      <c r="Q49" s="60">
        <v>44.61</v>
      </c>
      <c r="R49" s="61">
        <v>1612.82</v>
      </c>
      <c r="S49" s="62">
        <v>1599</v>
      </c>
      <c r="T49" s="62">
        <f t="shared" si="1"/>
        <v>1689.51</v>
      </c>
      <c r="U49" s="62">
        <f t="shared" si="2"/>
        <v>13.819999999999936</v>
      </c>
      <c r="V49" s="61">
        <v>1522.31</v>
      </c>
      <c r="W49" s="62">
        <v>1507</v>
      </c>
      <c r="X49" s="62">
        <f t="shared" si="3"/>
        <v>15.309999999999945</v>
      </c>
      <c r="Y49" s="62">
        <f t="shared" si="4"/>
        <v>29.12999999999988</v>
      </c>
      <c r="Z49" s="62"/>
      <c r="AA49" s="62">
        <v>112.65</v>
      </c>
      <c r="AB49" s="62">
        <v>1522.31</v>
      </c>
      <c r="AC49" s="62">
        <f>SUM(Z49:AA49:AB49)</f>
        <v>1634.96</v>
      </c>
      <c r="AD49" s="62">
        <v>1623</v>
      </c>
      <c r="AE49" s="62">
        <f t="shared" si="25"/>
        <v>11.960000000000036</v>
      </c>
      <c r="AF49" s="62">
        <f t="shared" si="39"/>
        <v>1734.92</v>
      </c>
      <c r="AG49" s="62">
        <v>1730</v>
      </c>
      <c r="AH49" s="70">
        <f t="shared" si="40"/>
        <v>4.920000000000073</v>
      </c>
      <c r="AI49" s="62">
        <v>29.57</v>
      </c>
      <c r="AJ49" s="91">
        <v>1670.62</v>
      </c>
      <c r="AK49" s="62">
        <v>1546.67</v>
      </c>
      <c r="AL49" s="62">
        <v>1543</v>
      </c>
      <c r="AM49" s="62">
        <f t="shared" si="26"/>
        <v>3.6700000000000728</v>
      </c>
      <c r="AN49" s="62">
        <f t="shared" si="27"/>
        <v>15.63000000000011</v>
      </c>
      <c r="AO49" s="62">
        <v>83.17</v>
      </c>
      <c r="AP49" s="62">
        <v>1546.67</v>
      </c>
      <c r="AQ49" s="62">
        <f t="shared" si="28"/>
        <v>1629.8400000000001</v>
      </c>
      <c r="AR49" s="62">
        <v>1537</v>
      </c>
      <c r="AS49" s="70">
        <f t="shared" si="29"/>
        <v>92.84000000000015</v>
      </c>
      <c r="AT49" s="62">
        <v>1546.67</v>
      </c>
      <c r="AU49" s="62">
        <v>1539</v>
      </c>
      <c r="AV49" s="62">
        <f t="shared" si="30"/>
        <v>7.670000000000073</v>
      </c>
      <c r="AW49" s="62">
        <f t="shared" si="31"/>
        <v>100.51000000000022</v>
      </c>
      <c r="AX49" s="70">
        <f t="shared" si="32"/>
        <v>4715.88</v>
      </c>
      <c r="AY49" s="62">
        <v>1553.33</v>
      </c>
      <c r="AZ49" s="62"/>
      <c r="BA49" s="62">
        <f t="shared" si="33"/>
        <v>1553.33</v>
      </c>
      <c r="BB49" s="62">
        <v>1464</v>
      </c>
      <c r="BC49" s="62">
        <f t="shared" si="34"/>
        <v>89.32999999999993</v>
      </c>
      <c r="BD49" s="62"/>
      <c r="BE49" s="62">
        <v>50.51</v>
      </c>
      <c r="BF49" s="62">
        <v>1553.33</v>
      </c>
      <c r="BG49" s="70">
        <f t="shared" si="35"/>
        <v>1603.84</v>
      </c>
      <c r="BH49" s="70">
        <v>1588</v>
      </c>
      <c r="BI49" s="62">
        <f t="shared" si="36"/>
        <v>15.839999999999918</v>
      </c>
      <c r="BJ49" s="70">
        <v>84.88</v>
      </c>
      <c r="BK49" s="70">
        <v>25.67</v>
      </c>
      <c r="BL49" s="62">
        <v>1553.33</v>
      </c>
      <c r="BM49" s="70">
        <f t="shared" si="37"/>
        <v>1663.8799999999999</v>
      </c>
      <c r="BN49" s="70">
        <f t="shared" si="41"/>
        <v>1700.1899999999998</v>
      </c>
      <c r="BO49" s="70">
        <v>1649</v>
      </c>
      <c r="BP49" s="70">
        <v>51.18999999999983</v>
      </c>
      <c r="BQ49" s="70">
        <v>1970.34</v>
      </c>
      <c r="BR49" s="70">
        <v>1970.34</v>
      </c>
      <c r="BS49" s="70"/>
      <c r="BT49" s="70"/>
      <c r="BU49" s="70"/>
      <c r="BV49" s="70"/>
      <c r="BW49" s="70"/>
      <c r="BX49" s="70"/>
      <c r="BY49" s="107"/>
      <c r="BZ49" s="70"/>
      <c r="CA49" s="70"/>
      <c r="CB49" s="70"/>
      <c r="CC49" s="107"/>
      <c r="CD49" s="107"/>
      <c r="CE49" s="70">
        <v>1970.34</v>
      </c>
      <c r="CF49" s="70"/>
      <c r="CG49" s="70"/>
      <c r="CH49" s="70"/>
      <c r="CI49" s="70"/>
      <c r="CJ49" s="70"/>
      <c r="CK49" s="70"/>
      <c r="CL49" s="70"/>
      <c r="CM49" s="107">
        <f t="shared" si="23"/>
        <v>5911.0199999999995</v>
      </c>
      <c r="CN49" s="70"/>
      <c r="CO49" s="70"/>
      <c r="CP49" s="107"/>
      <c r="CQ49" s="70">
        <v>1772.46</v>
      </c>
      <c r="CR49" s="70">
        <v>1772.65</v>
      </c>
      <c r="CS49" s="70">
        <v>1772.65</v>
      </c>
      <c r="CT49" s="107">
        <f t="shared" si="24"/>
        <v>5317.76</v>
      </c>
      <c r="CU49" s="107"/>
      <c r="CV49" s="70"/>
      <c r="CW49" s="107"/>
      <c r="CX49" s="108"/>
    </row>
    <row r="50" spans="1:102" ht="24" customHeight="1" thickBot="1">
      <c r="A50" s="109">
        <v>37</v>
      </c>
      <c r="B50" s="185" t="s">
        <v>34</v>
      </c>
      <c r="C50" s="185"/>
      <c r="D50" s="185"/>
      <c r="E50" s="58" t="s">
        <v>101</v>
      </c>
      <c r="F50" s="59">
        <v>1589</v>
      </c>
      <c r="G50" s="63" t="e">
        <f>#REF!+#REF!</f>
        <v>#REF!</v>
      </c>
      <c r="H50" s="63">
        <v>1592</v>
      </c>
      <c r="I50" s="59">
        <v>1739</v>
      </c>
      <c r="J50" s="59" t="e">
        <f>#REF!-I50</f>
        <v>#REF!</v>
      </c>
      <c r="K50" s="60">
        <v>2004</v>
      </c>
      <c r="L50" s="60">
        <v>2001</v>
      </c>
      <c r="M50" s="60">
        <f t="shared" si="38"/>
        <v>3</v>
      </c>
      <c r="N50" s="60">
        <v>77.9</v>
      </c>
      <c r="O50" s="60">
        <v>2004</v>
      </c>
      <c r="P50" s="60">
        <v>55.08</v>
      </c>
      <c r="Q50" s="60">
        <v>53.53</v>
      </c>
      <c r="R50" s="61">
        <v>1935.38</v>
      </c>
      <c r="S50" s="62">
        <v>1934</v>
      </c>
      <c r="T50" s="62">
        <f t="shared" si="1"/>
        <v>2042.61</v>
      </c>
      <c r="U50" s="62">
        <f t="shared" si="2"/>
        <v>1.3800000000001091</v>
      </c>
      <c r="V50" s="61">
        <v>1826.77</v>
      </c>
      <c r="W50" s="62">
        <v>1821</v>
      </c>
      <c r="X50" s="62">
        <f t="shared" si="3"/>
        <v>5.769999999999982</v>
      </c>
      <c r="Y50" s="62">
        <f t="shared" si="4"/>
        <v>7.150000000000091</v>
      </c>
      <c r="Z50" s="62">
        <v>111.65</v>
      </c>
      <c r="AA50" s="62">
        <v>135.18</v>
      </c>
      <c r="AB50" s="62">
        <v>1826.77</v>
      </c>
      <c r="AC50" s="62">
        <f>SUM(Z50:AA50:AB50)</f>
        <v>2073.6</v>
      </c>
      <c r="AD50" s="62">
        <v>2059</v>
      </c>
      <c r="AE50" s="62">
        <f t="shared" si="25"/>
        <v>14.599999999999909</v>
      </c>
      <c r="AF50" s="62">
        <f t="shared" si="39"/>
        <v>2081.9</v>
      </c>
      <c r="AG50" s="62">
        <v>2075</v>
      </c>
      <c r="AH50" s="70">
        <f t="shared" si="40"/>
        <v>6.900000000000091</v>
      </c>
      <c r="AI50" s="62">
        <v>35.48</v>
      </c>
      <c r="AJ50" s="60">
        <v>2004.74</v>
      </c>
      <c r="AK50" s="62">
        <v>1856</v>
      </c>
      <c r="AL50" s="62">
        <v>1844</v>
      </c>
      <c r="AM50" s="62">
        <f t="shared" si="26"/>
        <v>12</v>
      </c>
      <c r="AN50" s="62">
        <f t="shared" si="27"/>
        <v>26.59999999999991</v>
      </c>
      <c r="AO50" s="62"/>
      <c r="AP50" s="62">
        <v>1856</v>
      </c>
      <c r="AQ50" s="62">
        <f t="shared" si="28"/>
        <v>1856</v>
      </c>
      <c r="AR50" s="62">
        <v>1851</v>
      </c>
      <c r="AS50" s="70">
        <f t="shared" si="29"/>
        <v>5</v>
      </c>
      <c r="AT50" s="62">
        <v>1856</v>
      </c>
      <c r="AU50" s="62">
        <v>1854</v>
      </c>
      <c r="AV50" s="62">
        <f t="shared" si="30"/>
        <v>2</v>
      </c>
      <c r="AW50" s="62">
        <f t="shared" si="31"/>
        <v>7</v>
      </c>
      <c r="AX50" s="70">
        <f t="shared" si="32"/>
        <v>5776.8099999999995</v>
      </c>
      <c r="AY50" s="62">
        <v>1863.99</v>
      </c>
      <c r="AZ50" s="62">
        <v>92.28</v>
      </c>
      <c r="BA50" s="62">
        <f t="shared" si="33"/>
        <v>1956.27</v>
      </c>
      <c r="BB50" s="62">
        <v>1944</v>
      </c>
      <c r="BC50" s="62">
        <f t="shared" si="34"/>
        <v>12.269999999999982</v>
      </c>
      <c r="BD50" s="62">
        <v>89.92</v>
      </c>
      <c r="BE50" s="62">
        <v>60.62</v>
      </c>
      <c r="BF50" s="62">
        <v>1864</v>
      </c>
      <c r="BG50" s="70">
        <f t="shared" si="35"/>
        <v>2014.54</v>
      </c>
      <c r="BH50" s="70">
        <v>1938</v>
      </c>
      <c r="BI50" s="62">
        <f t="shared" si="36"/>
        <v>76.53999999999996</v>
      </c>
      <c r="BJ50" s="70">
        <v>0</v>
      </c>
      <c r="BK50" s="70">
        <v>30.81</v>
      </c>
      <c r="BL50" s="62">
        <v>1864</v>
      </c>
      <c r="BM50" s="70">
        <f t="shared" si="37"/>
        <v>1894.81</v>
      </c>
      <c r="BN50" s="70">
        <f t="shared" si="41"/>
        <v>2040.22</v>
      </c>
      <c r="BO50" s="70">
        <v>1857</v>
      </c>
      <c r="BP50" s="70">
        <v>183.22</v>
      </c>
      <c r="BQ50" s="70">
        <v>2364.41</v>
      </c>
      <c r="BR50" s="70">
        <v>2364.41</v>
      </c>
      <c r="BS50" s="70"/>
      <c r="BT50" s="70"/>
      <c r="BU50" s="70"/>
      <c r="BV50" s="70"/>
      <c r="BW50" s="70"/>
      <c r="BX50" s="70"/>
      <c r="BY50" s="107"/>
      <c r="BZ50" s="70"/>
      <c r="CA50" s="70"/>
      <c r="CB50" s="70"/>
      <c r="CC50" s="107"/>
      <c r="CD50" s="107"/>
      <c r="CE50" s="70">
        <v>2364.41</v>
      </c>
      <c r="CF50" s="70"/>
      <c r="CG50" s="70"/>
      <c r="CH50" s="70"/>
      <c r="CI50" s="70"/>
      <c r="CJ50" s="70"/>
      <c r="CK50" s="70"/>
      <c r="CL50" s="70"/>
      <c r="CM50" s="107">
        <f t="shared" si="23"/>
        <v>7093.23</v>
      </c>
      <c r="CN50" s="70"/>
      <c r="CO50" s="70"/>
      <c r="CP50" s="107"/>
      <c r="CQ50" s="70">
        <v>2126.94</v>
      </c>
      <c r="CR50" s="70">
        <v>2127.2</v>
      </c>
      <c r="CS50" s="70">
        <v>2127.2</v>
      </c>
      <c r="CT50" s="107">
        <f t="shared" si="24"/>
        <v>6381.339999999999</v>
      </c>
      <c r="CU50" s="107"/>
      <c r="CV50" s="70"/>
      <c r="CW50" s="107"/>
      <c r="CX50" s="108"/>
    </row>
    <row r="51" spans="1:102" ht="26.25" customHeight="1" thickBot="1">
      <c r="A51" s="110">
        <v>38</v>
      </c>
      <c r="B51" s="185" t="s">
        <v>35</v>
      </c>
      <c r="C51" s="185"/>
      <c r="D51" s="185"/>
      <c r="E51" s="58" t="s">
        <v>101</v>
      </c>
      <c r="F51" s="59">
        <v>1577</v>
      </c>
      <c r="G51" s="63" t="e">
        <f>#REF!+#REF!</f>
        <v>#REF!</v>
      </c>
      <c r="H51" s="63">
        <v>1573</v>
      </c>
      <c r="I51" s="59">
        <v>1614</v>
      </c>
      <c r="J51" s="59" t="e">
        <f>#REF!-I51</f>
        <v>#REF!</v>
      </c>
      <c r="K51" s="60">
        <v>2004</v>
      </c>
      <c r="L51" s="60">
        <v>2004</v>
      </c>
      <c r="M51" s="60">
        <f t="shared" si="38"/>
        <v>0</v>
      </c>
      <c r="N51" s="60">
        <v>77.9</v>
      </c>
      <c r="O51" s="60">
        <v>2004</v>
      </c>
      <c r="P51" s="60">
        <v>55.08</v>
      </c>
      <c r="Q51" s="60">
        <v>53.53</v>
      </c>
      <c r="R51" s="61">
        <v>1935.38</v>
      </c>
      <c r="S51" s="62">
        <v>1933</v>
      </c>
      <c r="T51" s="62">
        <f t="shared" si="1"/>
        <v>2041.61</v>
      </c>
      <c r="U51" s="62">
        <f t="shared" si="2"/>
        <v>2.380000000000109</v>
      </c>
      <c r="V51" s="61">
        <v>1826.77</v>
      </c>
      <c r="W51" s="62">
        <v>1820</v>
      </c>
      <c r="X51" s="62">
        <f t="shared" si="3"/>
        <v>6.769999999999982</v>
      </c>
      <c r="Y51" s="62">
        <f t="shared" si="4"/>
        <v>9.150000000000091</v>
      </c>
      <c r="Z51" s="62">
        <v>111.65</v>
      </c>
      <c r="AA51" s="62">
        <v>135.18</v>
      </c>
      <c r="AB51" s="62">
        <v>1826.77</v>
      </c>
      <c r="AC51" s="62">
        <f>SUM(Z51:AA51:AB51)</f>
        <v>2073.6</v>
      </c>
      <c r="AD51" s="62">
        <v>2061</v>
      </c>
      <c r="AE51" s="62">
        <f t="shared" si="25"/>
        <v>12.599999999999909</v>
      </c>
      <c r="AF51" s="62">
        <f t="shared" si="39"/>
        <v>2081.9</v>
      </c>
      <c r="AG51" s="62">
        <v>2071</v>
      </c>
      <c r="AH51" s="70">
        <f t="shared" si="40"/>
        <v>10.900000000000091</v>
      </c>
      <c r="AI51" s="62">
        <v>35.48</v>
      </c>
      <c r="AJ51" s="60">
        <v>2004.74</v>
      </c>
      <c r="AK51" s="62">
        <v>1856</v>
      </c>
      <c r="AL51" s="62">
        <v>1856</v>
      </c>
      <c r="AM51" s="62">
        <f t="shared" si="26"/>
        <v>0</v>
      </c>
      <c r="AN51" s="62">
        <f t="shared" si="27"/>
        <v>12.599999999999909</v>
      </c>
      <c r="AO51" s="62">
        <v>99.81</v>
      </c>
      <c r="AP51" s="62">
        <v>1856</v>
      </c>
      <c r="AQ51" s="62">
        <f t="shared" si="28"/>
        <v>1955.81</v>
      </c>
      <c r="AR51" s="62">
        <v>1937</v>
      </c>
      <c r="AS51" s="70">
        <f t="shared" si="29"/>
        <v>18.809999999999945</v>
      </c>
      <c r="AT51" s="62">
        <v>1856</v>
      </c>
      <c r="AU51" s="62">
        <v>1853</v>
      </c>
      <c r="AV51" s="62">
        <f t="shared" si="30"/>
        <v>3</v>
      </c>
      <c r="AW51" s="62">
        <f t="shared" si="31"/>
        <v>21.809999999999945</v>
      </c>
      <c r="AX51" s="70">
        <f t="shared" si="32"/>
        <v>5849.67</v>
      </c>
      <c r="AY51" s="62">
        <v>1863.99</v>
      </c>
      <c r="AZ51" s="62"/>
      <c r="BA51" s="62">
        <f t="shared" si="33"/>
        <v>1863.99</v>
      </c>
      <c r="BB51" s="62">
        <v>1853</v>
      </c>
      <c r="BC51" s="62">
        <f t="shared" si="34"/>
        <v>10.990000000000009</v>
      </c>
      <c r="BD51" s="62">
        <v>89.92</v>
      </c>
      <c r="BE51" s="62">
        <v>60.62</v>
      </c>
      <c r="BF51" s="62">
        <v>1864</v>
      </c>
      <c r="BG51" s="70">
        <f t="shared" si="35"/>
        <v>2014.54</v>
      </c>
      <c r="BH51" s="70">
        <v>2000</v>
      </c>
      <c r="BI51" s="62">
        <f t="shared" si="36"/>
        <v>14.539999999999964</v>
      </c>
      <c r="BJ51" s="70">
        <v>101.86</v>
      </c>
      <c r="BK51" s="70">
        <v>30.81</v>
      </c>
      <c r="BL51" s="62">
        <v>1864</v>
      </c>
      <c r="BM51" s="70">
        <f t="shared" si="37"/>
        <v>1996.67</v>
      </c>
      <c r="BN51" s="70">
        <f t="shared" si="41"/>
        <v>2040.22</v>
      </c>
      <c r="BO51" s="70">
        <v>2040</v>
      </c>
      <c r="BP51" s="70">
        <v>0.22000000000002728</v>
      </c>
      <c r="BQ51" s="70">
        <v>2364.41</v>
      </c>
      <c r="BR51" s="70">
        <v>2364.41</v>
      </c>
      <c r="BS51" s="70"/>
      <c r="BT51" s="70"/>
      <c r="BU51" s="70"/>
      <c r="BV51" s="70"/>
      <c r="BW51" s="70"/>
      <c r="BX51" s="70"/>
      <c r="BY51" s="107"/>
      <c r="BZ51" s="70"/>
      <c r="CA51" s="70"/>
      <c r="CB51" s="70"/>
      <c r="CC51" s="107"/>
      <c r="CD51" s="107"/>
      <c r="CE51" s="70">
        <v>2364.41</v>
      </c>
      <c r="CF51" s="70"/>
      <c r="CG51" s="70"/>
      <c r="CH51" s="70"/>
      <c r="CI51" s="70"/>
      <c r="CJ51" s="70"/>
      <c r="CK51" s="70"/>
      <c r="CL51" s="70"/>
      <c r="CM51" s="107">
        <f t="shared" si="23"/>
        <v>7093.23</v>
      </c>
      <c r="CN51" s="70"/>
      <c r="CO51" s="70"/>
      <c r="CP51" s="107"/>
      <c r="CQ51" s="70">
        <v>2126.94</v>
      </c>
      <c r="CR51" s="70">
        <v>2127.2</v>
      </c>
      <c r="CS51" s="70">
        <v>2127.2</v>
      </c>
      <c r="CT51" s="107">
        <f t="shared" si="24"/>
        <v>6381.339999999999</v>
      </c>
      <c r="CU51" s="107"/>
      <c r="CV51" s="70"/>
      <c r="CW51" s="107"/>
      <c r="CX51" s="108"/>
    </row>
    <row r="52" spans="1:102" ht="24" customHeight="1" thickBot="1">
      <c r="A52" s="109">
        <v>39</v>
      </c>
      <c r="B52" s="185" t="s">
        <v>36</v>
      </c>
      <c r="C52" s="185"/>
      <c r="D52" s="185"/>
      <c r="E52" s="58" t="s">
        <v>101</v>
      </c>
      <c r="F52" s="59">
        <v>1583</v>
      </c>
      <c r="G52" s="63" t="e">
        <f>#REF!+#REF!</f>
        <v>#REF!</v>
      </c>
      <c r="H52" s="63">
        <v>1587</v>
      </c>
      <c r="I52" s="59">
        <v>1730</v>
      </c>
      <c r="J52" s="59" t="e">
        <f>#REF!-I52</f>
        <v>#REF!</v>
      </c>
      <c r="K52" s="60">
        <v>2004</v>
      </c>
      <c r="L52" s="60">
        <v>2004</v>
      </c>
      <c r="M52" s="60">
        <f t="shared" si="38"/>
        <v>0</v>
      </c>
      <c r="N52" s="60">
        <v>77.9</v>
      </c>
      <c r="O52" s="60">
        <v>2004</v>
      </c>
      <c r="P52" s="60">
        <v>55.08</v>
      </c>
      <c r="Q52" s="60">
        <v>53.53</v>
      </c>
      <c r="R52" s="61">
        <v>1935.38</v>
      </c>
      <c r="S52" s="62">
        <v>1931</v>
      </c>
      <c r="T52" s="62">
        <f t="shared" si="1"/>
        <v>2039.61</v>
      </c>
      <c r="U52" s="62">
        <f t="shared" si="2"/>
        <v>4.380000000000109</v>
      </c>
      <c r="V52" s="61">
        <v>1826.77</v>
      </c>
      <c r="W52" s="62">
        <v>1818</v>
      </c>
      <c r="X52" s="62">
        <f t="shared" si="3"/>
        <v>8.769999999999982</v>
      </c>
      <c r="Y52" s="62">
        <f t="shared" si="4"/>
        <v>13.150000000000091</v>
      </c>
      <c r="Z52" s="62">
        <v>111.65</v>
      </c>
      <c r="AA52" s="62">
        <v>135.18</v>
      </c>
      <c r="AB52" s="62">
        <v>1826.77</v>
      </c>
      <c r="AC52" s="62">
        <f>SUM(Z52:AA52:AB52)</f>
        <v>2073.6</v>
      </c>
      <c r="AD52" s="62">
        <v>2060</v>
      </c>
      <c r="AE52" s="62">
        <f t="shared" si="25"/>
        <v>13.599999999999909</v>
      </c>
      <c r="AF52" s="62">
        <f t="shared" si="39"/>
        <v>2081.9</v>
      </c>
      <c r="AG52" s="62">
        <v>2065</v>
      </c>
      <c r="AH52" s="70">
        <f t="shared" si="40"/>
        <v>16.90000000000009</v>
      </c>
      <c r="AI52" s="62">
        <v>35.48</v>
      </c>
      <c r="AJ52" s="60">
        <v>2004.74</v>
      </c>
      <c r="AK52" s="62">
        <v>1856</v>
      </c>
      <c r="AL52" s="62">
        <v>1856</v>
      </c>
      <c r="AM52" s="62">
        <f t="shared" si="26"/>
        <v>0</v>
      </c>
      <c r="AN52" s="62">
        <f t="shared" si="27"/>
        <v>13.599999999999909</v>
      </c>
      <c r="AO52" s="62">
        <v>99.81</v>
      </c>
      <c r="AP52" s="62">
        <v>1856</v>
      </c>
      <c r="AQ52" s="62">
        <f t="shared" si="28"/>
        <v>1955.81</v>
      </c>
      <c r="AR52" s="62">
        <v>1944</v>
      </c>
      <c r="AS52" s="70">
        <f t="shared" si="29"/>
        <v>11.809999999999945</v>
      </c>
      <c r="AT52" s="62">
        <v>1856</v>
      </c>
      <c r="AU52" s="62">
        <v>1854</v>
      </c>
      <c r="AV52" s="62">
        <f t="shared" si="30"/>
        <v>2</v>
      </c>
      <c r="AW52" s="62">
        <f t="shared" si="31"/>
        <v>13.809999999999945</v>
      </c>
      <c r="AX52" s="70">
        <f t="shared" si="32"/>
        <v>5834.8099999999995</v>
      </c>
      <c r="AY52" s="62">
        <v>1863.99</v>
      </c>
      <c r="AZ52" s="62">
        <v>92.28</v>
      </c>
      <c r="BA52" s="62">
        <f t="shared" si="33"/>
        <v>1956.27</v>
      </c>
      <c r="BB52" s="62">
        <v>1951</v>
      </c>
      <c r="BC52" s="62">
        <f t="shared" si="34"/>
        <v>5.269999999999982</v>
      </c>
      <c r="BD52" s="62">
        <v>89.92</v>
      </c>
      <c r="BE52" s="62">
        <v>60.62</v>
      </c>
      <c r="BF52" s="62">
        <v>1864</v>
      </c>
      <c r="BG52" s="70">
        <f t="shared" si="35"/>
        <v>2014.54</v>
      </c>
      <c r="BH52" s="70">
        <v>1989</v>
      </c>
      <c r="BI52" s="62">
        <f t="shared" si="36"/>
        <v>25.539999999999964</v>
      </c>
      <c r="BJ52" s="70">
        <v>0</v>
      </c>
      <c r="BK52" s="70">
        <v>30.81</v>
      </c>
      <c r="BL52" s="62">
        <v>1864</v>
      </c>
      <c r="BM52" s="70">
        <f t="shared" si="37"/>
        <v>1894.81</v>
      </c>
      <c r="BN52" s="70">
        <f t="shared" si="41"/>
        <v>2040.22</v>
      </c>
      <c r="BO52" s="70">
        <v>2029</v>
      </c>
      <c r="BP52" s="70">
        <v>11.22</v>
      </c>
      <c r="BQ52" s="70">
        <v>2364.41</v>
      </c>
      <c r="BR52" s="70">
        <v>2364.41</v>
      </c>
      <c r="BS52" s="70"/>
      <c r="BT52" s="70"/>
      <c r="BU52" s="70"/>
      <c r="BV52" s="70"/>
      <c r="BW52" s="70"/>
      <c r="BX52" s="70"/>
      <c r="BY52" s="107"/>
      <c r="BZ52" s="70"/>
      <c r="CA52" s="70"/>
      <c r="CB52" s="70"/>
      <c r="CC52" s="107"/>
      <c r="CD52" s="107"/>
      <c r="CE52" s="70">
        <v>2364.41</v>
      </c>
      <c r="CF52" s="70"/>
      <c r="CG52" s="70"/>
      <c r="CH52" s="70"/>
      <c r="CI52" s="70"/>
      <c r="CJ52" s="70"/>
      <c r="CK52" s="70"/>
      <c r="CL52" s="70"/>
      <c r="CM52" s="107">
        <f t="shared" si="23"/>
        <v>7093.23</v>
      </c>
      <c r="CN52" s="70"/>
      <c r="CO52" s="70"/>
      <c r="CP52" s="107"/>
      <c r="CQ52" s="70">
        <v>2126.94</v>
      </c>
      <c r="CR52" s="70">
        <v>2127.2</v>
      </c>
      <c r="CS52" s="70">
        <v>2127.2</v>
      </c>
      <c r="CT52" s="107">
        <f t="shared" si="24"/>
        <v>6381.339999999999</v>
      </c>
      <c r="CU52" s="107"/>
      <c r="CV52" s="70"/>
      <c r="CW52" s="107"/>
      <c r="CX52" s="108"/>
    </row>
    <row r="53" spans="1:102" ht="23.25" customHeight="1" thickBot="1">
      <c r="A53" s="110">
        <v>40</v>
      </c>
      <c r="B53" s="185" t="s">
        <v>52</v>
      </c>
      <c r="C53" s="185"/>
      <c r="D53" s="185"/>
      <c r="E53" s="58" t="s">
        <v>100</v>
      </c>
      <c r="F53" s="59">
        <v>1316</v>
      </c>
      <c r="G53" s="63" t="e">
        <f>#REF!+#REF!</f>
        <v>#REF!</v>
      </c>
      <c r="H53" s="63">
        <v>1316</v>
      </c>
      <c r="I53" s="59">
        <v>1360</v>
      </c>
      <c r="J53" s="59" t="e">
        <f>#REF!-I53</f>
        <v>#REF!</v>
      </c>
      <c r="K53" s="91">
        <v>1670</v>
      </c>
      <c r="L53" s="91">
        <v>1622</v>
      </c>
      <c r="M53" s="60">
        <f t="shared" si="38"/>
        <v>48</v>
      </c>
      <c r="N53" s="60"/>
      <c r="O53" s="91">
        <v>1670</v>
      </c>
      <c r="P53" s="60">
        <v>45.9</v>
      </c>
      <c r="Q53" s="60">
        <v>44.61</v>
      </c>
      <c r="R53" s="61">
        <v>1612.82</v>
      </c>
      <c r="S53" s="62">
        <v>1599</v>
      </c>
      <c r="T53" s="62">
        <f t="shared" si="1"/>
        <v>1689.51</v>
      </c>
      <c r="U53" s="62">
        <f t="shared" si="2"/>
        <v>13.819999999999936</v>
      </c>
      <c r="V53" s="61">
        <v>1522.31</v>
      </c>
      <c r="W53" s="62">
        <v>1522</v>
      </c>
      <c r="X53" s="62">
        <f t="shared" si="3"/>
        <v>0.30999999999994543</v>
      </c>
      <c r="Y53" s="62">
        <f t="shared" si="4"/>
        <v>14.129999999999882</v>
      </c>
      <c r="Z53" s="62">
        <v>93.04</v>
      </c>
      <c r="AA53" s="62">
        <v>112.65</v>
      </c>
      <c r="AB53" s="62">
        <v>1522.31</v>
      </c>
      <c r="AC53" s="62">
        <f>SUM(Z53:AA53:AB53)</f>
        <v>1728</v>
      </c>
      <c r="AD53" s="62">
        <v>1714</v>
      </c>
      <c r="AE53" s="62">
        <f t="shared" si="25"/>
        <v>14</v>
      </c>
      <c r="AF53" s="62">
        <f t="shared" si="39"/>
        <v>1670</v>
      </c>
      <c r="AG53" s="62">
        <v>1625</v>
      </c>
      <c r="AH53" s="70">
        <f t="shared" si="40"/>
        <v>45</v>
      </c>
      <c r="AI53" s="62"/>
      <c r="AJ53" s="91">
        <v>1670.62</v>
      </c>
      <c r="AK53" s="62">
        <v>1546.67</v>
      </c>
      <c r="AL53" s="62">
        <v>1495</v>
      </c>
      <c r="AM53" s="62">
        <f t="shared" si="26"/>
        <v>51.67000000000007</v>
      </c>
      <c r="AN53" s="62">
        <f t="shared" si="27"/>
        <v>65.67000000000007</v>
      </c>
      <c r="AO53" s="62"/>
      <c r="AP53" s="62">
        <v>1546.67</v>
      </c>
      <c r="AQ53" s="62">
        <f t="shared" si="28"/>
        <v>1546.67</v>
      </c>
      <c r="AR53" s="62">
        <v>1537</v>
      </c>
      <c r="AS53" s="70">
        <f t="shared" si="29"/>
        <v>9.670000000000073</v>
      </c>
      <c r="AT53" s="62">
        <v>1546.67</v>
      </c>
      <c r="AU53" s="62">
        <v>1545</v>
      </c>
      <c r="AV53" s="62">
        <f t="shared" si="30"/>
        <v>1.6700000000000728</v>
      </c>
      <c r="AW53" s="62">
        <f t="shared" si="31"/>
        <v>11.340000000000146</v>
      </c>
      <c r="AX53" s="70">
        <f t="shared" si="32"/>
        <v>4847</v>
      </c>
      <c r="AY53" s="62">
        <v>1553.33</v>
      </c>
      <c r="AZ53" s="62">
        <v>76.9</v>
      </c>
      <c r="BA53" s="62">
        <f t="shared" si="33"/>
        <v>1630.23</v>
      </c>
      <c r="BB53" s="62">
        <v>1625</v>
      </c>
      <c r="BC53" s="62">
        <f t="shared" si="34"/>
        <v>5.230000000000018</v>
      </c>
      <c r="BD53" s="62">
        <v>74.94</v>
      </c>
      <c r="BE53" s="62">
        <v>50.51</v>
      </c>
      <c r="BF53" s="62">
        <v>1553.33</v>
      </c>
      <c r="BG53" s="70">
        <f t="shared" si="35"/>
        <v>1678.78</v>
      </c>
      <c r="BH53" s="70">
        <v>1643</v>
      </c>
      <c r="BI53" s="62">
        <f t="shared" si="36"/>
        <v>35.77999999999997</v>
      </c>
      <c r="BJ53" s="70">
        <v>0</v>
      </c>
      <c r="BK53" s="70">
        <v>25.67</v>
      </c>
      <c r="BL53" s="62">
        <v>1553.33</v>
      </c>
      <c r="BM53" s="70">
        <f t="shared" si="37"/>
        <v>1579</v>
      </c>
      <c r="BN53" s="70">
        <f t="shared" si="41"/>
        <v>1670.62</v>
      </c>
      <c r="BO53" s="70">
        <v>1658</v>
      </c>
      <c r="BP53" s="70">
        <v>12.61999999999989</v>
      </c>
      <c r="BQ53" s="70">
        <v>1970.35</v>
      </c>
      <c r="BR53" s="70">
        <v>1970.35</v>
      </c>
      <c r="BS53" s="70"/>
      <c r="BT53" s="70"/>
      <c r="BU53" s="70"/>
      <c r="BV53" s="70"/>
      <c r="BW53" s="70"/>
      <c r="BX53" s="70"/>
      <c r="BY53" s="107"/>
      <c r="BZ53" s="70"/>
      <c r="CA53" s="70"/>
      <c r="CB53" s="70"/>
      <c r="CC53" s="107"/>
      <c r="CD53" s="107"/>
      <c r="CE53" s="70">
        <v>1970.35</v>
      </c>
      <c r="CF53" s="70"/>
      <c r="CG53" s="70"/>
      <c r="CH53" s="70"/>
      <c r="CI53" s="70"/>
      <c r="CJ53" s="70"/>
      <c r="CK53" s="70"/>
      <c r="CL53" s="70"/>
      <c r="CM53" s="107">
        <f t="shared" si="23"/>
        <v>5911.049999999999</v>
      </c>
      <c r="CN53" s="70"/>
      <c r="CO53" s="70"/>
      <c r="CP53" s="107"/>
      <c r="CQ53" s="70">
        <v>1772.46</v>
      </c>
      <c r="CR53" s="70">
        <v>1772.65</v>
      </c>
      <c r="CS53" s="70">
        <v>1772.65</v>
      </c>
      <c r="CT53" s="107">
        <f t="shared" si="24"/>
        <v>5317.76</v>
      </c>
      <c r="CU53" s="107"/>
      <c r="CV53" s="70"/>
      <c r="CW53" s="107"/>
      <c r="CX53" s="108"/>
    </row>
    <row r="54" spans="1:102" ht="14.25" customHeight="1" thickBot="1">
      <c r="A54" s="122">
        <v>41</v>
      </c>
      <c r="B54" s="186" t="s">
        <v>173</v>
      </c>
      <c r="C54" s="186"/>
      <c r="D54" s="186"/>
      <c r="E54" s="112" t="s">
        <v>99</v>
      </c>
      <c r="F54" s="113">
        <v>1718</v>
      </c>
      <c r="G54" s="114" t="e">
        <f>#REF!+#REF!</f>
        <v>#REF!</v>
      </c>
      <c r="H54" s="114">
        <v>1708</v>
      </c>
      <c r="I54" s="113">
        <v>1760</v>
      </c>
      <c r="J54" s="113" t="e">
        <f>#REF!-I54</f>
        <v>#REF!</v>
      </c>
      <c r="K54" s="115">
        <v>2171</v>
      </c>
      <c r="L54" s="115">
        <v>2169</v>
      </c>
      <c r="M54" s="115">
        <f t="shared" si="38"/>
        <v>2</v>
      </c>
      <c r="N54" s="116">
        <v>84.4</v>
      </c>
      <c r="O54" s="115">
        <v>2171</v>
      </c>
      <c r="P54" s="115">
        <v>59.67</v>
      </c>
      <c r="Q54" s="115">
        <v>58</v>
      </c>
      <c r="R54" s="117">
        <v>2096.67</v>
      </c>
      <c r="S54" s="118">
        <v>2079</v>
      </c>
      <c r="T54" s="118">
        <f t="shared" si="1"/>
        <v>2196.67</v>
      </c>
      <c r="U54" s="118">
        <f t="shared" si="2"/>
        <v>17.670000000000073</v>
      </c>
      <c r="V54" s="117">
        <v>1979</v>
      </c>
      <c r="W54" s="118">
        <v>1971</v>
      </c>
      <c r="X54" s="118">
        <f t="shared" si="3"/>
        <v>8</v>
      </c>
      <c r="Y54" s="118">
        <f t="shared" si="4"/>
        <v>25.670000000000073</v>
      </c>
      <c r="Z54" s="118"/>
      <c r="AA54" s="118">
        <v>146.45</v>
      </c>
      <c r="AB54" s="118">
        <v>1979.01</v>
      </c>
      <c r="AC54" s="118">
        <f>SUM(Z54:AA54:AB54)</f>
        <v>2125.46</v>
      </c>
      <c r="AD54" s="118">
        <v>2123</v>
      </c>
      <c r="AE54" s="118">
        <f t="shared" si="25"/>
        <v>2.4600000000000364</v>
      </c>
      <c r="AF54" s="118">
        <f t="shared" si="39"/>
        <v>2255.4</v>
      </c>
      <c r="AG54" s="118">
        <v>2252</v>
      </c>
      <c r="AH54" s="119">
        <f t="shared" si="40"/>
        <v>3.400000000000091</v>
      </c>
      <c r="AI54" s="119">
        <v>38.44</v>
      </c>
      <c r="AJ54" s="115">
        <v>2171.8</v>
      </c>
      <c r="AK54" s="118">
        <v>2010.67</v>
      </c>
      <c r="AL54" s="118">
        <v>2003</v>
      </c>
      <c r="AM54" s="118">
        <f t="shared" si="26"/>
        <v>7.670000000000073</v>
      </c>
      <c r="AN54" s="118">
        <f t="shared" si="27"/>
        <v>10.13000000000011</v>
      </c>
      <c r="AO54" s="118">
        <v>108.13</v>
      </c>
      <c r="AP54" s="118">
        <v>2010.67</v>
      </c>
      <c r="AQ54" s="118">
        <f t="shared" si="28"/>
        <v>2118.8</v>
      </c>
      <c r="AR54" s="118">
        <v>2118</v>
      </c>
      <c r="AS54" s="119">
        <f t="shared" si="29"/>
        <v>0.8000000000001819</v>
      </c>
      <c r="AT54" s="118">
        <v>2010.68</v>
      </c>
      <c r="AU54" s="118">
        <v>1998</v>
      </c>
      <c r="AV54" s="118">
        <f t="shared" si="30"/>
        <v>12.680000000000064</v>
      </c>
      <c r="AW54" s="118">
        <f t="shared" si="31"/>
        <v>13.480000000000246</v>
      </c>
      <c r="AX54" s="119">
        <f t="shared" si="32"/>
        <v>6445.799999999999</v>
      </c>
      <c r="AY54" s="118">
        <v>2019.06</v>
      </c>
      <c r="AZ54" s="118">
        <v>99.97</v>
      </c>
      <c r="BA54" s="118">
        <f t="shared" si="33"/>
        <v>2119.0299999999997</v>
      </c>
      <c r="BB54" s="118">
        <v>2105</v>
      </c>
      <c r="BC54" s="118">
        <f t="shared" si="34"/>
        <v>14.029999999999745</v>
      </c>
      <c r="BD54" s="118">
        <v>97.42</v>
      </c>
      <c r="BE54" s="118">
        <v>65.67</v>
      </c>
      <c r="BF54" s="118">
        <v>2019.06</v>
      </c>
      <c r="BG54" s="119">
        <f t="shared" si="35"/>
        <v>2182.15</v>
      </c>
      <c r="BH54" s="119">
        <v>2178</v>
      </c>
      <c r="BI54" s="118">
        <f t="shared" si="36"/>
        <v>4.150000000000091</v>
      </c>
      <c r="BJ54" s="118">
        <v>110.35</v>
      </c>
      <c r="BK54" s="118">
        <v>33.38</v>
      </c>
      <c r="BL54" s="118">
        <v>2019.07</v>
      </c>
      <c r="BM54" s="119">
        <f t="shared" si="37"/>
        <v>2162.7999999999997</v>
      </c>
      <c r="BN54" s="119">
        <f t="shared" si="41"/>
        <v>2210.2400000000002</v>
      </c>
      <c r="BO54" s="119">
        <v>2193</v>
      </c>
      <c r="BP54" s="119">
        <v>17.240000000000236</v>
      </c>
      <c r="BQ54" s="119">
        <v>2561.44</v>
      </c>
      <c r="BR54" s="119">
        <v>2561.44</v>
      </c>
      <c r="BS54" s="119"/>
      <c r="BT54" s="119"/>
      <c r="BU54" s="119"/>
      <c r="BV54" s="119"/>
      <c r="BW54" s="70"/>
      <c r="BX54" s="119"/>
      <c r="BY54" s="107"/>
      <c r="BZ54" s="90"/>
      <c r="CA54" s="90"/>
      <c r="CB54" s="119"/>
      <c r="CC54" s="107"/>
      <c r="CD54" s="107"/>
      <c r="CE54" s="119">
        <v>2561.44</v>
      </c>
      <c r="CF54" s="119"/>
      <c r="CG54" s="119"/>
      <c r="CH54" s="119"/>
      <c r="CI54" s="119"/>
      <c r="CJ54" s="119"/>
      <c r="CK54" s="119"/>
      <c r="CL54" s="119"/>
      <c r="CM54" s="107">
        <f t="shared" si="23"/>
        <v>7684.32</v>
      </c>
      <c r="CN54" s="119"/>
      <c r="CO54" s="119"/>
      <c r="CP54" s="107"/>
      <c r="CQ54" s="90">
        <v>2304.19</v>
      </c>
      <c r="CR54" s="90">
        <v>2304.47</v>
      </c>
      <c r="CS54" s="90">
        <v>2304.47</v>
      </c>
      <c r="CT54" s="107">
        <f t="shared" si="24"/>
        <v>6913.129999999999</v>
      </c>
      <c r="CU54" s="107"/>
      <c r="CV54" s="119"/>
      <c r="CW54" s="107"/>
      <c r="CX54" s="108"/>
    </row>
    <row r="55" spans="1:102" ht="24" customHeight="1">
      <c r="A55" s="120"/>
      <c r="B55" s="64"/>
      <c r="C55" s="64"/>
      <c r="D55" s="64"/>
      <c r="E55" s="64"/>
      <c r="F55" s="65"/>
      <c r="G55" s="66"/>
      <c r="H55" s="66"/>
      <c r="I55" s="65"/>
      <c r="J55" s="65"/>
      <c r="K55" s="67"/>
      <c r="L55" s="67"/>
      <c r="M55" s="67"/>
      <c r="N55" s="67"/>
      <c r="O55" s="67"/>
      <c r="P55" s="67"/>
      <c r="Q55" s="67"/>
      <c r="R55" s="68"/>
      <c r="S55" s="69"/>
      <c r="T55" s="69"/>
      <c r="U55" s="69"/>
      <c r="V55" s="68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7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</row>
    <row r="56" spans="1:102" ht="24" customHeight="1">
      <c r="A56" s="120"/>
      <c r="B56" s="64"/>
      <c r="C56" s="64"/>
      <c r="D56" s="64"/>
      <c r="E56" s="64"/>
      <c r="F56" s="65"/>
      <c r="G56" s="66"/>
      <c r="H56" s="66"/>
      <c r="I56" s="65"/>
      <c r="J56" s="65"/>
      <c r="K56" s="67"/>
      <c r="L56" s="67"/>
      <c r="M56" s="67"/>
      <c r="N56" s="67"/>
      <c r="O56" s="67"/>
      <c r="P56" s="67"/>
      <c r="Q56" s="67"/>
      <c r="R56" s="68"/>
      <c r="S56" s="69"/>
      <c r="T56" s="69"/>
      <c r="U56" s="69"/>
      <c r="V56" s="68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7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</row>
    <row r="57" spans="1:102" ht="24" customHeight="1">
      <c r="A57" s="120"/>
      <c r="B57" s="64"/>
      <c r="C57" s="64"/>
      <c r="D57" s="64"/>
      <c r="E57" s="64"/>
      <c r="F57" s="65"/>
      <c r="G57" s="66"/>
      <c r="H57" s="66"/>
      <c r="I57" s="65"/>
      <c r="J57" s="65"/>
      <c r="K57" s="67"/>
      <c r="L57" s="67"/>
      <c r="M57" s="67"/>
      <c r="N57" s="67"/>
      <c r="O57" s="67"/>
      <c r="P57" s="67"/>
      <c r="Q57" s="67"/>
      <c r="R57" s="68"/>
      <c r="S57" s="69"/>
      <c r="T57" s="69"/>
      <c r="U57" s="69"/>
      <c r="V57" s="68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7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</row>
    <row r="58" spans="1:102" ht="24" customHeight="1" thickBot="1">
      <c r="A58" s="120"/>
      <c r="B58" s="64"/>
      <c r="C58" s="64"/>
      <c r="D58" s="64"/>
      <c r="E58" s="64"/>
      <c r="F58" s="65"/>
      <c r="G58" s="66"/>
      <c r="H58" s="66"/>
      <c r="I58" s="65"/>
      <c r="J58" s="65"/>
      <c r="K58" s="67"/>
      <c r="L58" s="67"/>
      <c r="M58" s="67"/>
      <c r="N58" s="67"/>
      <c r="O58" s="67"/>
      <c r="P58" s="67"/>
      <c r="Q58" s="67"/>
      <c r="R58" s="68"/>
      <c r="S58" s="69"/>
      <c r="T58" s="69"/>
      <c r="U58" s="69"/>
      <c r="V58" s="68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7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</row>
    <row r="59" spans="1:102" ht="24" customHeight="1">
      <c r="A59" s="180" t="s">
        <v>1</v>
      </c>
      <c r="B59" s="189" t="s">
        <v>2</v>
      </c>
      <c r="C59" s="190"/>
      <c r="D59" s="191"/>
      <c r="E59" s="174" t="s">
        <v>97</v>
      </c>
      <c r="F59" s="170" t="s">
        <v>105</v>
      </c>
      <c r="G59" s="170" t="s">
        <v>103</v>
      </c>
      <c r="H59" s="170" t="s">
        <v>106</v>
      </c>
      <c r="I59" s="170" t="s">
        <v>120</v>
      </c>
      <c r="J59" s="172" t="s">
        <v>70</v>
      </c>
      <c r="K59" s="172" t="s">
        <v>159</v>
      </c>
      <c r="L59" s="170" t="s">
        <v>165</v>
      </c>
      <c r="M59" s="170" t="s">
        <v>161</v>
      </c>
      <c r="N59" s="172" t="s">
        <v>162</v>
      </c>
      <c r="O59" s="176" t="s">
        <v>158</v>
      </c>
      <c r="P59" s="160" t="s">
        <v>121</v>
      </c>
      <c r="Q59" s="160" t="s">
        <v>122</v>
      </c>
      <c r="R59" s="162" t="s">
        <v>123</v>
      </c>
      <c r="S59" s="160" t="s">
        <v>124</v>
      </c>
      <c r="T59" s="160" t="s">
        <v>123</v>
      </c>
      <c r="U59" s="160" t="s">
        <v>70</v>
      </c>
      <c r="V59" s="162" t="s">
        <v>108</v>
      </c>
      <c r="W59" s="160" t="s">
        <v>125</v>
      </c>
      <c r="X59" s="160" t="s">
        <v>70</v>
      </c>
      <c r="Y59" s="160" t="s">
        <v>126</v>
      </c>
      <c r="Z59" s="160" t="s">
        <v>127</v>
      </c>
      <c r="AA59" s="160" t="s">
        <v>128</v>
      </c>
      <c r="AB59" s="160" t="s">
        <v>90</v>
      </c>
      <c r="AC59" s="160" t="s">
        <v>129</v>
      </c>
      <c r="AD59" s="160" t="s">
        <v>131</v>
      </c>
      <c r="AE59" s="160" t="s">
        <v>133</v>
      </c>
      <c r="AF59" s="160" t="s">
        <v>168</v>
      </c>
      <c r="AG59" s="160" t="s">
        <v>166</v>
      </c>
      <c r="AH59" s="160" t="s">
        <v>161</v>
      </c>
      <c r="AI59" s="160" t="s">
        <v>164</v>
      </c>
      <c r="AJ59" s="160" t="s">
        <v>160</v>
      </c>
      <c r="AK59" s="160" t="s">
        <v>89</v>
      </c>
      <c r="AL59" s="160" t="s">
        <v>132</v>
      </c>
      <c r="AM59" s="160" t="s">
        <v>134</v>
      </c>
      <c r="AN59" s="160" t="s">
        <v>135</v>
      </c>
      <c r="AO59" s="160" t="s">
        <v>136</v>
      </c>
      <c r="AP59" s="160" t="s">
        <v>109</v>
      </c>
      <c r="AQ59" s="160" t="s">
        <v>137</v>
      </c>
      <c r="AR59" s="160" t="s">
        <v>138</v>
      </c>
      <c r="AS59" s="160" t="s">
        <v>141</v>
      </c>
      <c r="AT59" s="160" t="s">
        <v>110</v>
      </c>
      <c r="AU59" s="160" t="s">
        <v>139</v>
      </c>
      <c r="AV59" s="160" t="s">
        <v>142</v>
      </c>
      <c r="AW59" s="160" t="s">
        <v>143</v>
      </c>
      <c r="AX59" s="160" t="s">
        <v>111</v>
      </c>
      <c r="AY59" s="160" t="s">
        <v>112</v>
      </c>
      <c r="AZ59" s="160" t="s">
        <v>144</v>
      </c>
      <c r="BA59" s="160" t="s">
        <v>140</v>
      </c>
      <c r="BB59" s="160" t="s">
        <v>147</v>
      </c>
      <c r="BC59" s="160" t="s">
        <v>148</v>
      </c>
      <c r="BD59" s="160" t="s">
        <v>149</v>
      </c>
      <c r="BE59" s="160" t="s">
        <v>151</v>
      </c>
      <c r="BF59" s="160" t="s">
        <v>113</v>
      </c>
      <c r="BG59" s="160" t="s">
        <v>150</v>
      </c>
      <c r="BH59" s="160" t="s">
        <v>152</v>
      </c>
      <c r="BI59" s="160" t="s">
        <v>153</v>
      </c>
      <c r="BJ59" s="160" t="s">
        <v>154</v>
      </c>
      <c r="BK59" s="160" t="s">
        <v>155</v>
      </c>
      <c r="BL59" s="160" t="s">
        <v>114</v>
      </c>
      <c r="BM59" s="160" t="s">
        <v>156</v>
      </c>
      <c r="BN59" s="160" t="s">
        <v>167</v>
      </c>
      <c r="BO59" s="160" t="s">
        <v>170</v>
      </c>
      <c r="BP59" s="160" t="s">
        <v>161</v>
      </c>
      <c r="BQ59" s="127">
        <v>43466</v>
      </c>
      <c r="BR59" s="160" t="s">
        <v>200</v>
      </c>
      <c r="BS59" s="160" t="s">
        <v>171</v>
      </c>
      <c r="BT59" s="160" t="s">
        <v>107</v>
      </c>
      <c r="BU59" s="160" t="s">
        <v>172</v>
      </c>
      <c r="BV59" s="160" t="s">
        <v>184</v>
      </c>
      <c r="BW59" s="160" t="s">
        <v>185</v>
      </c>
      <c r="BX59" s="160" t="s">
        <v>108</v>
      </c>
      <c r="BY59" s="160" t="s">
        <v>186</v>
      </c>
      <c r="BZ59" s="160" t="s">
        <v>187</v>
      </c>
      <c r="CA59" s="160" t="s">
        <v>188</v>
      </c>
      <c r="CB59" s="160" t="s">
        <v>90</v>
      </c>
      <c r="CC59" s="160" t="s">
        <v>189</v>
      </c>
      <c r="CD59" s="125"/>
      <c r="CE59" s="160" t="s">
        <v>202</v>
      </c>
      <c r="CF59" s="160" t="s">
        <v>89</v>
      </c>
      <c r="CG59" s="125" t="s">
        <v>191</v>
      </c>
      <c r="CH59" s="160" t="s">
        <v>109</v>
      </c>
      <c r="CI59" s="125" t="s">
        <v>192</v>
      </c>
      <c r="CJ59" s="160" t="s">
        <v>110</v>
      </c>
      <c r="CK59" s="125"/>
      <c r="CL59" s="160" t="s">
        <v>169</v>
      </c>
      <c r="CM59" s="125" t="s">
        <v>201</v>
      </c>
      <c r="CN59" s="160" t="s">
        <v>112</v>
      </c>
      <c r="CO59" s="125" t="s">
        <v>198</v>
      </c>
      <c r="CP59" s="125" t="s">
        <v>197</v>
      </c>
      <c r="CQ59" s="125" t="s">
        <v>203</v>
      </c>
      <c r="CR59" s="125" t="s">
        <v>204</v>
      </c>
      <c r="CS59" s="125" t="s">
        <v>205</v>
      </c>
      <c r="CT59" s="160" t="s">
        <v>206</v>
      </c>
      <c r="CU59" s="125"/>
      <c r="CV59" s="160"/>
      <c r="CW59" s="160"/>
      <c r="CX59" s="178"/>
    </row>
    <row r="60" spans="1:102" ht="24" customHeight="1" thickBot="1">
      <c r="A60" s="181"/>
      <c r="B60" s="192"/>
      <c r="C60" s="193"/>
      <c r="D60" s="194"/>
      <c r="E60" s="175"/>
      <c r="F60" s="171"/>
      <c r="G60" s="171"/>
      <c r="H60" s="171"/>
      <c r="I60" s="171"/>
      <c r="J60" s="173"/>
      <c r="K60" s="173"/>
      <c r="L60" s="171"/>
      <c r="M60" s="171"/>
      <c r="N60" s="173"/>
      <c r="O60" s="177"/>
      <c r="P60" s="161"/>
      <c r="Q60" s="161"/>
      <c r="R60" s="163"/>
      <c r="S60" s="161"/>
      <c r="T60" s="161"/>
      <c r="U60" s="161"/>
      <c r="V60" s="163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26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26"/>
      <c r="CE60" s="161"/>
      <c r="CF60" s="161"/>
      <c r="CG60" s="126"/>
      <c r="CH60" s="161"/>
      <c r="CI60" s="126"/>
      <c r="CJ60" s="161"/>
      <c r="CK60" s="126"/>
      <c r="CL60" s="161"/>
      <c r="CM60" s="126"/>
      <c r="CN60" s="161"/>
      <c r="CO60" s="126"/>
      <c r="CP60" s="126"/>
      <c r="CQ60" s="126"/>
      <c r="CR60" s="126"/>
      <c r="CS60" s="126"/>
      <c r="CT60" s="161"/>
      <c r="CU60" s="126"/>
      <c r="CV60" s="161"/>
      <c r="CW60" s="161"/>
      <c r="CX60" s="179"/>
    </row>
    <row r="61" spans="1:102" ht="26.25" customHeight="1" thickBot="1">
      <c r="A61" s="109">
        <v>42</v>
      </c>
      <c r="B61" s="185" t="s">
        <v>56</v>
      </c>
      <c r="C61" s="185"/>
      <c r="D61" s="185"/>
      <c r="E61" s="58" t="s">
        <v>98</v>
      </c>
      <c r="F61" s="59">
        <v>1044</v>
      </c>
      <c r="G61" s="63" t="e">
        <f>#REF!+#REF!</f>
        <v>#REF!</v>
      </c>
      <c r="H61" s="63">
        <v>1058</v>
      </c>
      <c r="I61" s="59">
        <v>1083</v>
      </c>
      <c r="J61" s="59" t="e">
        <f>#REF!-I61</f>
        <v>#REF!</v>
      </c>
      <c r="K61" s="60">
        <v>1336</v>
      </c>
      <c r="L61" s="60">
        <v>1332</v>
      </c>
      <c r="M61" s="60">
        <f t="shared" si="38"/>
        <v>4</v>
      </c>
      <c r="N61" s="82">
        <v>51.94</v>
      </c>
      <c r="O61" s="60">
        <v>1336</v>
      </c>
      <c r="P61" s="60">
        <v>36.72</v>
      </c>
      <c r="Q61" s="60">
        <v>35.69</v>
      </c>
      <c r="R61" s="61">
        <v>1290.27</v>
      </c>
      <c r="S61" s="62">
        <v>1287</v>
      </c>
      <c r="T61" s="62">
        <f t="shared" si="1"/>
        <v>1359.41</v>
      </c>
      <c r="U61" s="62">
        <f t="shared" si="2"/>
        <v>3.269999999999982</v>
      </c>
      <c r="V61" s="61">
        <v>1217.84</v>
      </c>
      <c r="W61" s="62">
        <v>1210</v>
      </c>
      <c r="X61" s="62">
        <f t="shared" si="3"/>
        <v>7.839999999999918</v>
      </c>
      <c r="Y61" s="62">
        <f t="shared" si="4"/>
        <v>11.1099999999999</v>
      </c>
      <c r="Z61" s="62">
        <v>74.43</v>
      </c>
      <c r="AA61" s="62">
        <v>90.12</v>
      </c>
      <c r="AB61" s="62">
        <v>1217.84</v>
      </c>
      <c r="AC61" s="62">
        <f>SUM(Z61:AA61:AB61)</f>
        <v>1382.3899999999999</v>
      </c>
      <c r="AD61" s="62">
        <v>1375</v>
      </c>
      <c r="AE61" s="62">
        <f t="shared" si="25"/>
        <v>7.389999999999873</v>
      </c>
      <c r="AF61" s="62">
        <f t="shared" si="39"/>
        <v>1387.94</v>
      </c>
      <c r="AG61" s="62">
        <v>1379</v>
      </c>
      <c r="AH61" s="70">
        <f t="shared" si="40"/>
        <v>8.940000000000055</v>
      </c>
      <c r="AI61" s="70">
        <v>23.66</v>
      </c>
      <c r="AJ61" s="62">
        <v>1336.49</v>
      </c>
      <c r="AK61" s="62">
        <v>1237.35</v>
      </c>
      <c r="AL61" s="62">
        <v>1227</v>
      </c>
      <c r="AM61" s="62">
        <f t="shared" si="26"/>
        <v>10.349999999999909</v>
      </c>
      <c r="AN61" s="62">
        <f t="shared" si="27"/>
        <v>17.73999999999978</v>
      </c>
      <c r="AO61" s="62">
        <v>66.54</v>
      </c>
      <c r="AP61" s="62">
        <v>1237.33</v>
      </c>
      <c r="AQ61" s="62">
        <f t="shared" si="28"/>
        <v>1303.87</v>
      </c>
      <c r="AR61" s="62">
        <v>1301</v>
      </c>
      <c r="AS61" s="70">
        <f t="shared" si="29"/>
        <v>2.869999999999891</v>
      </c>
      <c r="AT61" s="62">
        <v>1237.33</v>
      </c>
      <c r="AU61" s="62">
        <v>1235</v>
      </c>
      <c r="AV61" s="62">
        <f t="shared" si="30"/>
        <v>2.3299999999999272</v>
      </c>
      <c r="AW61" s="62">
        <f t="shared" si="31"/>
        <v>5.199999999999818</v>
      </c>
      <c r="AX61" s="70">
        <f t="shared" si="32"/>
        <v>3957.11</v>
      </c>
      <c r="AY61" s="62">
        <v>1242.67</v>
      </c>
      <c r="AZ61" s="62">
        <v>61.52</v>
      </c>
      <c r="BA61" s="62">
        <f t="shared" si="33"/>
        <v>1304.19</v>
      </c>
      <c r="BB61" s="62">
        <v>1292</v>
      </c>
      <c r="BC61" s="62">
        <f t="shared" si="34"/>
        <v>12.190000000000055</v>
      </c>
      <c r="BD61" s="62">
        <v>59.95</v>
      </c>
      <c r="BE61" s="62">
        <v>40.41</v>
      </c>
      <c r="BF61" s="62">
        <v>1242.67</v>
      </c>
      <c r="BG61" s="70">
        <f t="shared" si="35"/>
        <v>1343.0300000000002</v>
      </c>
      <c r="BH61" s="70">
        <v>1334</v>
      </c>
      <c r="BI61" s="62">
        <f t="shared" si="36"/>
        <v>9.0300000000002</v>
      </c>
      <c r="BJ61" s="62">
        <v>67.91</v>
      </c>
      <c r="BK61" s="62">
        <v>20.54</v>
      </c>
      <c r="BL61" s="62">
        <v>1242.66</v>
      </c>
      <c r="BM61" s="70">
        <f t="shared" si="37"/>
        <v>1331.1100000000001</v>
      </c>
      <c r="BN61" s="70">
        <f t="shared" si="41"/>
        <v>1360.15</v>
      </c>
      <c r="BO61" s="70">
        <v>1354</v>
      </c>
      <c r="BP61" s="70">
        <v>6.150000000000091</v>
      </c>
      <c r="BQ61" s="70">
        <v>1576.27</v>
      </c>
      <c r="BR61" s="70">
        <v>1576.27</v>
      </c>
      <c r="BS61" s="70"/>
      <c r="BT61" s="70"/>
      <c r="BU61" s="70"/>
      <c r="BV61" s="70"/>
      <c r="BW61" s="107"/>
      <c r="BX61" s="70"/>
      <c r="BY61" s="70"/>
      <c r="BZ61" s="70"/>
      <c r="CA61" s="70"/>
      <c r="CB61" s="70"/>
      <c r="CC61" s="107"/>
      <c r="CD61" s="70"/>
      <c r="CE61" s="70">
        <v>1576.27</v>
      </c>
      <c r="CF61" s="70"/>
      <c r="CG61" s="70"/>
      <c r="CH61" s="70"/>
      <c r="CI61" s="70"/>
      <c r="CJ61" s="70"/>
      <c r="CK61" s="70"/>
      <c r="CL61" s="70"/>
      <c r="CM61" s="107">
        <f aca="true" t="shared" si="42" ref="CM61:CM69">BQ61+BR61+CE61</f>
        <v>4728.8099999999995</v>
      </c>
      <c r="CN61" s="70"/>
      <c r="CO61" s="70"/>
      <c r="CP61" s="107"/>
      <c r="CQ61" s="70">
        <v>1417.97</v>
      </c>
      <c r="CR61" s="70">
        <v>1418.14</v>
      </c>
      <c r="CS61" s="70">
        <v>1418.14</v>
      </c>
      <c r="CT61" s="107">
        <f aca="true" t="shared" si="43" ref="CT61:CT69">CQ61+CR61+CS61</f>
        <v>4254.25</v>
      </c>
      <c r="CU61" s="107"/>
      <c r="CV61" s="70"/>
      <c r="CW61" s="107"/>
      <c r="CX61" s="108"/>
    </row>
    <row r="62" spans="1:102" ht="23.25" customHeight="1" thickBot="1">
      <c r="A62" s="123">
        <v>43</v>
      </c>
      <c r="B62" s="188" t="s">
        <v>93</v>
      </c>
      <c r="C62" s="188"/>
      <c r="D62" s="188"/>
      <c r="E62" s="80" t="s">
        <v>98</v>
      </c>
      <c r="F62" s="81">
        <v>1033</v>
      </c>
      <c r="G62" s="92" t="e">
        <f>#REF!+#REF!</f>
        <v>#REF!</v>
      </c>
      <c r="H62" s="92">
        <v>994</v>
      </c>
      <c r="I62" s="81">
        <v>595</v>
      </c>
      <c r="J62" s="81" t="e">
        <f>#REF!-I62</f>
        <v>#REF!</v>
      </c>
      <c r="K62" s="82">
        <v>1336</v>
      </c>
      <c r="L62" s="82">
        <v>1233</v>
      </c>
      <c r="M62" s="60">
        <f t="shared" si="38"/>
        <v>103</v>
      </c>
      <c r="N62" s="82"/>
      <c r="O62" s="82">
        <v>1336</v>
      </c>
      <c r="P62" s="82">
        <v>36.72</v>
      </c>
      <c r="Q62" s="82"/>
      <c r="R62" s="83">
        <v>1254.58</v>
      </c>
      <c r="S62" s="70">
        <v>1061</v>
      </c>
      <c r="T62" s="70">
        <f t="shared" si="1"/>
        <v>1097.72</v>
      </c>
      <c r="U62" s="70">
        <f t="shared" si="2"/>
        <v>193.57999999999993</v>
      </c>
      <c r="V62" s="83">
        <v>1217.84</v>
      </c>
      <c r="W62" s="70">
        <v>766</v>
      </c>
      <c r="X62" s="70">
        <f t="shared" si="3"/>
        <v>451.8399999999999</v>
      </c>
      <c r="Y62" s="70">
        <f t="shared" si="4"/>
        <v>645.4199999999998</v>
      </c>
      <c r="Z62" s="70"/>
      <c r="AA62" s="70">
        <v>90.12</v>
      </c>
      <c r="AB62" s="70">
        <v>1217.84</v>
      </c>
      <c r="AC62" s="70">
        <f>SUM(Z62:AA62:AB62)</f>
        <v>1307.96</v>
      </c>
      <c r="AD62" s="70">
        <v>1150</v>
      </c>
      <c r="AE62" s="70">
        <f t="shared" si="25"/>
        <v>157.96000000000004</v>
      </c>
      <c r="AF62" s="62">
        <f t="shared" si="39"/>
        <v>1336</v>
      </c>
      <c r="AG62" s="70">
        <v>1216</v>
      </c>
      <c r="AH62" s="70">
        <f t="shared" si="40"/>
        <v>120</v>
      </c>
      <c r="AI62" s="70"/>
      <c r="AJ62" s="70">
        <v>1336.49</v>
      </c>
      <c r="AK62" s="70">
        <v>1237.35</v>
      </c>
      <c r="AL62" s="70">
        <v>1170</v>
      </c>
      <c r="AM62" s="70">
        <f t="shared" si="26"/>
        <v>67.34999999999991</v>
      </c>
      <c r="AN62" s="70">
        <f t="shared" si="27"/>
        <v>225.30999999999995</v>
      </c>
      <c r="AO62" s="70"/>
      <c r="AP62" s="70">
        <v>1237.33</v>
      </c>
      <c r="AQ62" s="70">
        <f t="shared" si="28"/>
        <v>1237.33</v>
      </c>
      <c r="AR62" s="70">
        <v>1213</v>
      </c>
      <c r="AS62" s="70">
        <f t="shared" si="29"/>
        <v>24.329999999999927</v>
      </c>
      <c r="AT62" s="70">
        <v>1237.33</v>
      </c>
      <c r="AU62" s="70">
        <v>1204</v>
      </c>
      <c r="AV62" s="70">
        <f t="shared" si="30"/>
        <v>33.32999999999993</v>
      </c>
      <c r="AW62" s="70">
        <f t="shared" si="31"/>
        <v>57.659999999999854</v>
      </c>
      <c r="AX62" s="70">
        <f>SUM(BB62,BH62,BM62,)</f>
        <v>3696.2</v>
      </c>
      <c r="AY62" s="70">
        <v>1242.67</v>
      </c>
      <c r="AZ62" s="70"/>
      <c r="BA62" s="70">
        <f t="shared" si="33"/>
        <v>1242.67</v>
      </c>
      <c r="BB62" s="70">
        <v>1197</v>
      </c>
      <c r="BC62" s="70">
        <f t="shared" si="34"/>
        <v>45.67000000000007</v>
      </c>
      <c r="BD62" s="70"/>
      <c r="BE62" s="70">
        <v>40.41</v>
      </c>
      <c r="BF62" s="70">
        <v>1242.67</v>
      </c>
      <c r="BG62" s="70">
        <f>BD62+BF62+BE62</f>
        <v>1283.0800000000002</v>
      </c>
      <c r="BH62" s="70">
        <v>1236</v>
      </c>
      <c r="BI62" s="70">
        <f>BG62-BH62</f>
        <v>47.080000000000155</v>
      </c>
      <c r="BJ62" s="70">
        <v>0</v>
      </c>
      <c r="BK62" s="70">
        <v>20.54</v>
      </c>
      <c r="BL62" s="70">
        <v>1242.66</v>
      </c>
      <c r="BM62" s="70">
        <f>BJ62+BK62+BL62</f>
        <v>1263.2</v>
      </c>
      <c r="BN62" s="70">
        <f t="shared" si="41"/>
        <v>1336.49</v>
      </c>
      <c r="BO62" s="70">
        <v>778</v>
      </c>
      <c r="BP62" s="70">
        <v>558.49</v>
      </c>
      <c r="BQ62" s="70">
        <v>1576.27</v>
      </c>
      <c r="BR62" s="70">
        <v>1576.27</v>
      </c>
      <c r="BS62" s="70"/>
      <c r="BT62" s="70"/>
      <c r="BU62" s="70"/>
      <c r="BV62" s="70"/>
      <c r="BW62" s="107"/>
      <c r="BX62" s="70"/>
      <c r="BY62" s="70"/>
      <c r="BZ62" s="70"/>
      <c r="CA62" s="70"/>
      <c r="CB62" s="70"/>
      <c r="CC62" s="107"/>
      <c r="CD62" s="70"/>
      <c r="CE62" s="70">
        <v>1576.27</v>
      </c>
      <c r="CF62" s="70"/>
      <c r="CG62" s="70"/>
      <c r="CH62" s="70"/>
      <c r="CI62" s="70"/>
      <c r="CJ62" s="70"/>
      <c r="CK62" s="70"/>
      <c r="CL62" s="70"/>
      <c r="CM62" s="107">
        <f t="shared" si="42"/>
        <v>4728.8099999999995</v>
      </c>
      <c r="CN62" s="70"/>
      <c r="CO62" s="70"/>
      <c r="CP62" s="107"/>
      <c r="CQ62" s="70">
        <v>1417.97</v>
      </c>
      <c r="CR62" s="70">
        <v>1418.14</v>
      </c>
      <c r="CS62" s="70">
        <v>1418.14</v>
      </c>
      <c r="CT62" s="107">
        <f t="shared" si="43"/>
        <v>4254.25</v>
      </c>
      <c r="CU62" s="107"/>
      <c r="CV62" s="70"/>
      <c r="CW62" s="107"/>
      <c r="CX62" s="108"/>
    </row>
    <row r="63" spans="1:102" ht="24" customHeight="1" thickBot="1">
      <c r="A63" s="109">
        <v>44</v>
      </c>
      <c r="B63" s="185" t="s">
        <v>94</v>
      </c>
      <c r="C63" s="185"/>
      <c r="D63" s="185"/>
      <c r="E63" s="58" t="s">
        <v>98</v>
      </c>
      <c r="F63" s="59">
        <v>589</v>
      </c>
      <c r="G63" s="63" t="e">
        <f>#REF!+#REF!</f>
        <v>#REF!</v>
      </c>
      <c r="H63" s="63">
        <v>1052</v>
      </c>
      <c r="I63" s="59">
        <v>1022</v>
      </c>
      <c r="J63" s="59" t="e">
        <f>#REF!-I63</f>
        <v>#REF!</v>
      </c>
      <c r="K63" s="60">
        <v>1336</v>
      </c>
      <c r="L63" s="60">
        <v>1260</v>
      </c>
      <c r="M63" s="60">
        <f t="shared" si="38"/>
        <v>76</v>
      </c>
      <c r="N63" s="60"/>
      <c r="O63" s="60">
        <v>1336</v>
      </c>
      <c r="P63" s="60">
        <v>36.72</v>
      </c>
      <c r="Q63" s="60"/>
      <c r="R63" s="61">
        <v>1254.58</v>
      </c>
      <c r="S63" s="62">
        <v>1165</v>
      </c>
      <c r="T63" s="62">
        <f t="shared" si="1"/>
        <v>1201.72</v>
      </c>
      <c r="U63" s="62">
        <f t="shared" si="2"/>
        <v>89.57999999999993</v>
      </c>
      <c r="V63" s="61">
        <v>1217.84</v>
      </c>
      <c r="W63" s="62">
        <v>1193</v>
      </c>
      <c r="X63" s="62">
        <f t="shared" si="3"/>
        <v>24.839999999999918</v>
      </c>
      <c r="Y63" s="62">
        <f t="shared" si="4"/>
        <v>114.41999999999985</v>
      </c>
      <c r="Z63" s="62"/>
      <c r="AA63" s="62">
        <v>90.12</v>
      </c>
      <c r="AB63" s="62">
        <v>1217.84</v>
      </c>
      <c r="AC63" s="62">
        <f>SUM(Z63:AA63:AB63)</f>
        <v>1307.96</v>
      </c>
      <c r="AD63" s="62">
        <v>1184</v>
      </c>
      <c r="AE63" s="62">
        <f t="shared" si="25"/>
        <v>123.96000000000004</v>
      </c>
      <c r="AF63" s="62">
        <f t="shared" si="39"/>
        <v>1336</v>
      </c>
      <c r="AG63" s="62">
        <v>1255</v>
      </c>
      <c r="AH63" s="70">
        <f t="shared" si="40"/>
        <v>81</v>
      </c>
      <c r="AI63" s="62"/>
      <c r="AJ63" s="62">
        <v>1336.49</v>
      </c>
      <c r="AK63" s="62">
        <v>1237.35</v>
      </c>
      <c r="AL63" s="62">
        <v>1180</v>
      </c>
      <c r="AM63" s="62">
        <f t="shared" si="26"/>
        <v>57.34999999999991</v>
      </c>
      <c r="AN63" s="62">
        <f t="shared" si="27"/>
        <v>181.30999999999995</v>
      </c>
      <c r="AO63" s="62"/>
      <c r="AP63" s="62">
        <v>1237.33</v>
      </c>
      <c r="AQ63" s="62">
        <f t="shared" si="28"/>
        <v>1237.33</v>
      </c>
      <c r="AR63" s="62">
        <v>1115</v>
      </c>
      <c r="AS63" s="70">
        <f t="shared" si="29"/>
        <v>122.32999999999993</v>
      </c>
      <c r="AT63" s="62">
        <v>1237.33</v>
      </c>
      <c r="AU63" s="62">
        <v>1174</v>
      </c>
      <c r="AV63" s="62">
        <f t="shared" si="30"/>
        <v>63.32999999999993</v>
      </c>
      <c r="AW63" s="62">
        <f t="shared" si="31"/>
        <v>185.65999999999985</v>
      </c>
      <c r="AX63" s="70">
        <f>SUM(BB63,BH63,BM63,)</f>
        <v>3673.2</v>
      </c>
      <c r="AY63" s="62">
        <v>1242.67</v>
      </c>
      <c r="AZ63" s="62"/>
      <c r="BA63" s="62">
        <f t="shared" si="33"/>
        <v>1242.67</v>
      </c>
      <c r="BB63" s="62">
        <v>1213</v>
      </c>
      <c r="BC63" s="62">
        <f t="shared" si="34"/>
        <v>29.670000000000073</v>
      </c>
      <c r="BD63" s="62"/>
      <c r="BE63" s="62">
        <v>40.41</v>
      </c>
      <c r="BF63" s="62">
        <v>1242.67</v>
      </c>
      <c r="BG63" s="70">
        <f>BD63+BF63+BE63</f>
        <v>1283.0800000000002</v>
      </c>
      <c r="BH63" s="70">
        <v>1197</v>
      </c>
      <c r="BI63" s="62">
        <f>BG63-BH63</f>
        <v>86.08000000000015</v>
      </c>
      <c r="BJ63" s="70">
        <v>0</v>
      </c>
      <c r="BK63" s="62">
        <v>20.54</v>
      </c>
      <c r="BL63" s="62">
        <v>1242.66</v>
      </c>
      <c r="BM63" s="70">
        <f>BJ63+BK63+BL63</f>
        <v>1263.2</v>
      </c>
      <c r="BN63" s="70">
        <f t="shared" si="41"/>
        <v>1336.49</v>
      </c>
      <c r="BO63" s="70">
        <v>1115</v>
      </c>
      <c r="BP63" s="70">
        <v>221.49</v>
      </c>
      <c r="BQ63" s="70">
        <v>1576.27</v>
      </c>
      <c r="BR63" s="70">
        <v>1576.27</v>
      </c>
      <c r="BS63" s="70"/>
      <c r="BT63" s="70"/>
      <c r="BU63" s="70"/>
      <c r="BV63" s="70"/>
      <c r="BW63" s="107"/>
      <c r="BX63" s="70"/>
      <c r="BY63" s="70"/>
      <c r="BZ63" s="70"/>
      <c r="CA63" s="70"/>
      <c r="CB63" s="70"/>
      <c r="CC63" s="107"/>
      <c r="CD63" s="70"/>
      <c r="CE63" s="70">
        <v>1576.27</v>
      </c>
      <c r="CF63" s="70"/>
      <c r="CG63" s="70"/>
      <c r="CH63" s="70"/>
      <c r="CI63" s="70"/>
      <c r="CJ63" s="70"/>
      <c r="CK63" s="70"/>
      <c r="CL63" s="70"/>
      <c r="CM63" s="107">
        <f t="shared" si="42"/>
        <v>4728.8099999999995</v>
      </c>
      <c r="CN63" s="70"/>
      <c r="CO63" s="70"/>
      <c r="CP63" s="107"/>
      <c r="CQ63" s="70">
        <v>1417.97</v>
      </c>
      <c r="CR63" s="70">
        <v>1418.14</v>
      </c>
      <c r="CS63" s="70">
        <v>1418.14</v>
      </c>
      <c r="CT63" s="107">
        <f t="shared" si="43"/>
        <v>4254.25</v>
      </c>
      <c r="CU63" s="107"/>
      <c r="CV63" s="70"/>
      <c r="CW63" s="107"/>
      <c r="CX63" s="108"/>
    </row>
    <row r="64" spans="1:102" ht="20.25" customHeight="1" thickBot="1">
      <c r="A64" s="110">
        <v>45</v>
      </c>
      <c r="B64" s="185" t="s">
        <v>95</v>
      </c>
      <c r="C64" s="185"/>
      <c r="D64" s="185"/>
      <c r="E64" s="58" t="s">
        <v>100</v>
      </c>
      <c r="F64" s="59">
        <v>1326</v>
      </c>
      <c r="G64" s="63" t="e">
        <f>#REF!+#REF!</f>
        <v>#REF!</v>
      </c>
      <c r="H64" s="63">
        <v>1314</v>
      </c>
      <c r="I64" s="59">
        <v>1439</v>
      </c>
      <c r="J64" s="59" t="e">
        <f>#REF!-I64</f>
        <v>#REF!</v>
      </c>
      <c r="K64" s="91">
        <v>1670</v>
      </c>
      <c r="L64" s="91">
        <v>1670</v>
      </c>
      <c r="M64" s="60">
        <f t="shared" si="38"/>
        <v>0</v>
      </c>
      <c r="N64" s="60">
        <v>64.84</v>
      </c>
      <c r="O64" s="91">
        <v>1670</v>
      </c>
      <c r="P64" s="60">
        <v>45.9</v>
      </c>
      <c r="Q64" s="60">
        <v>44.61</v>
      </c>
      <c r="R64" s="61">
        <v>1612.82</v>
      </c>
      <c r="S64" s="62">
        <v>1612</v>
      </c>
      <c r="T64" s="62">
        <f t="shared" si="1"/>
        <v>1702.51</v>
      </c>
      <c r="U64" s="62">
        <f t="shared" si="2"/>
        <v>0.8199999999999363</v>
      </c>
      <c r="V64" s="61">
        <v>1522.31</v>
      </c>
      <c r="W64" s="62">
        <v>1522</v>
      </c>
      <c r="X64" s="62">
        <f t="shared" si="3"/>
        <v>0.30999999999994543</v>
      </c>
      <c r="Y64" s="62">
        <f t="shared" si="4"/>
        <v>1.1299999999998818</v>
      </c>
      <c r="Z64" s="62">
        <v>93.1</v>
      </c>
      <c r="AA64" s="62">
        <v>112.65</v>
      </c>
      <c r="AB64" s="62">
        <v>1522.31</v>
      </c>
      <c r="AC64" s="62">
        <f>SUM(Z64:AA64:AB64)</f>
        <v>1728.06</v>
      </c>
      <c r="AD64" s="62">
        <v>1728</v>
      </c>
      <c r="AE64" s="62">
        <f t="shared" si="25"/>
        <v>0.05999999999994543</v>
      </c>
      <c r="AF64" s="62">
        <f t="shared" si="39"/>
        <v>1734.84</v>
      </c>
      <c r="AG64" s="62">
        <v>1730</v>
      </c>
      <c r="AH64" s="70">
        <f t="shared" si="40"/>
        <v>4.839999999999918</v>
      </c>
      <c r="AI64" s="62">
        <v>29.52</v>
      </c>
      <c r="AJ64" s="91">
        <v>1670.62</v>
      </c>
      <c r="AK64" s="62">
        <v>1546.67</v>
      </c>
      <c r="AL64" s="62">
        <v>1546</v>
      </c>
      <c r="AM64" s="62">
        <f t="shared" si="26"/>
        <v>0.6700000000000728</v>
      </c>
      <c r="AN64" s="62">
        <f t="shared" si="27"/>
        <v>0.7300000000000182</v>
      </c>
      <c r="AO64" s="62">
        <v>83.17</v>
      </c>
      <c r="AP64" s="62">
        <v>1546.67</v>
      </c>
      <c r="AQ64" s="62">
        <f t="shared" si="28"/>
        <v>1629.8400000000001</v>
      </c>
      <c r="AR64" s="62">
        <v>1625</v>
      </c>
      <c r="AS64" s="70">
        <f t="shared" si="29"/>
        <v>4.8400000000001455</v>
      </c>
      <c r="AT64" s="62">
        <v>1546.67</v>
      </c>
      <c r="AU64" s="62">
        <v>1544</v>
      </c>
      <c r="AV64" s="62">
        <f t="shared" si="30"/>
        <v>2.6700000000000728</v>
      </c>
      <c r="AW64" s="62">
        <f t="shared" si="31"/>
        <v>7.510000000000218</v>
      </c>
      <c r="AX64" s="70">
        <f>SUM(BB64,BH64,BM64,)</f>
        <v>4957.84</v>
      </c>
      <c r="AY64" s="62">
        <v>1553.33</v>
      </c>
      <c r="AZ64" s="62">
        <v>76.9</v>
      </c>
      <c r="BA64" s="62">
        <f t="shared" si="33"/>
        <v>1630.23</v>
      </c>
      <c r="BB64" s="62">
        <v>1629</v>
      </c>
      <c r="BC64" s="62">
        <f t="shared" si="34"/>
        <v>1.2300000000000182</v>
      </c>
      <c r="BD64" s="62">
        <v>74.85</v>
      </c>
      <c r="BE64" s="62">
        <v>50.51</v>
      </c>
      <c r="BF64" s="62">
        <v>1553.33</v>
      </c>
      <c r="BG64" s="70">
        <f>BD64+BF64+BE64</f>
        <v>1678.6899999999998</v>
      </c>
      <c r="BH64" s="70">
        <v>1665</v>
      </c>
      <c r="BI64" s="62">
        <f>BG64-BH64</f>
        <v>13.689999999999827</v>
      </c>
      <c r="BJ64" s="70">
        <v>84.84</v>
      </c>
      <c r="BK64" s="70">
        <v>25.67</v>
      </c>
      <c r="BL64" s="62">
        <v>1553.33</v>
      </c>
      <c r="BM64" s="70">
        <f>BJ64+BK64+BL64</f>
        <v>1663.84</v>
      </c>
      <c r="BN64" s="70">
        <f t="shared" si="41"/>
        <v>1700.1399999999999</v>
      </c>
      <c r="BO64" s="70">
        <v>1700</v>
      </c>
      <c r="BP64" s="70">
        <v>0.13999999999987267</v>
      </c>
      <c r="BQ64" s="70">
        <v>1970.35</v>
      </c>
      <c r="BR64" s="70">
        <v>1970.35</v>
      </c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107"/>
      <c r="CD64" s="70"/>
      <c r="CE64" s="70">
        <v>1970.35</v>
      </c>
      <c r="CF64" s="70"/>
      <c r="CG64" s="70"/>
      <c r="CH64" s="70"/>
      <c r="CI64" s="70"/>
      <c r="CJ64" s="70"/>
      <c r="CK64" s="70"/>
      <c r="CL64" s="70"/>
      <c r="CM64" s="107">
        <f t="shared" si="42"/>
        <v>5911.049999999999</v>
      </c>
      <c r="CN64" s="70"/>
      <c r="CO64" s="70"/>
      <c r="CP64" s="107"/>
      <c r="CQ64" s="70">
        <v>1772.46</v>
      </c>
      <c r="CR64" s="70">
        <v>1772.65</v>
      </c>
      <c r="CS64" s="70">
        <v>1772.65</v>
      </c>
      <c r="CT64" s="107">
        <f t="shared" si="43"/>
        <v>5317.76</v>
      </c>
      <c r="CU64" s="107"/>
      <c r="CV64" s="70"/>
      <c r="CW64" s="107"/>
      <c r="CX64" s="108"/>
    </row>
    <row r="65" spans="1:102" ht="23.25" customHeight="1" thickBot="1">
      <c r="A65" s="124">
        <v>46</v>
      </c>
      <c r="B65" s="187" t="s">
        <v>96</v>
      </c>
      <c r="C65" s="187"/>
      <c r="D65" s="187"/>
      <c r="E65" s="71" t="s">
        <v>98</v>
      </c>
      <c r="F65" s="72">
        <v>1028</v>
      </c>
      <c r="G65" s="73" t="e">
        <f>#REF!+#REF!</f>
        <v>#REF!</v>
      </c>
      <c r="H65" s="73">
        <v>1058</v>
      </c>
      <c r="I65" s="72">
        <v>1069</v>
      </c>
      <c r="J65" s="72" t="e">
        <f>#REF!-I65</f>
        <v>#REF!</v>
      </c>
      <c r="K65" s="74">
        <v>1336</v>
      </c>
      <c r="L65" s="101">
        <v>0</v>
      </c>
      <c r="M65" s="74">
        <f t="shared" si="38"/>
        <v>1336</v>
      </c>
      <c r="N65" s="74"/>
      <c r="O65" s="74">
        <v>1336</v>
      </c>
      <c r="P65" s="74">
        <v>36.58</v>
      </c>
      <c r="Q65" s="74">
        <v>35.67</v>
      </c>
      <c r="R65" s="75">
        <v>1290.11</v>
      </c>
      <c r="S65" s="76">
        <v>1198</v>
      </c>
      <c r="T65" s="76">
        <f t="shared" si="1"/>
        <v>1270.25</v>
      </c>
      <c r="U65" s="76">
        <f t="shared" si="2"/>
        <v>92.1099999999999</v>
      </c>
      <c r="V65" s="75">
        <v>1217.84</v>
      </c>
      <c r="W65" s="76">
        <v>1209</v>
      </c>
      <c r="X65" s="76">
        <f t="shared" si="3"/>
        <v>8.839999999999918</v>
      </c>
      <c r="Y65" s="76">
        <f t="shared" si="4"/>
        <v>100.94999999999982</v>
      </c>
      <c r="Z65" s="76"/>
      <c r="AA65" s="76">
        <v>90.09</v>
      </c>
      <c r="AB65" s="77">
        <v>1217.94</v>
      </c>
      <c r="AC65" s="76">
        <f>SUM(Z65:AA65:AB65)</f>
        <v>1308.03</v>
      </c>
      <c r="AD65" s="76">
        <v>1292</v>
      </c>
      <c r="AE65" s="76">
        <f t="shared" si="25"/>
        <v>16.029999999999973</v>
      </c>
      <c r="AF65" s="76">
        <f t="shared" si="39"/>
        <v>1336</v>
      </c>
      <c r="AG65" s="76">
        <v>1313</v>
      </c>
      <c r="AH65" s="90">
        <f t="shared" si="40"/>
        <v>23</v>
      </c>
      <c r="AI65" s="76"/>
      <c r="AJ65" s="76">
        <v>1336.53</v>
      </c>
      <c r="AK65" s="76">
        <v>1237.14</v>
      </c>
      <c r="AL65" s="76">
        <v>1229</v>
      </c>
      <c r="AM65" s="76">
        <f t="shared" si="26"/>
        <v>8.1400000000001</v>
      </c>
      <c r="AN65" s="76">
        <f t="shared" si="27"/>
        <v>24.170000000000073</v>
      </c>
      <c r="AO65" s="76"/>
      <c r="AP65" s="76">
        <v>1237.1</v>
      </c>
      <c r="AQ65" s="76">
        <f t="shared" si="28"/>
        <v>1237.1</v>
      </c>
      <c r="AR65" s="76">
        <v>1230</v>
      </c>
      <c r="AS65" s="90">
        <f t="shared" si="29"/>
        <v>7.099999999999909</v>
      </c>
      <c r="AT65" s="76">
        <v>1237.2</v>
      </c>
      <c r="AU65" s="76">
        <v>1202</v>
      </c>
      <c r="AV65" s="76">
        <f t="shared" si="30"/>
        <v>35.200000000000045</v>
      </c>
      <c r="AW65" s="76">
        <f t="shared" si="31"/>
        <v>42.299999999999955</v>
      </c>
      <c r="AX65" s="90">
        <f>SUM(BB65,BH65,BM65,)</f>
        <v>3723.7</v>
      </c>
      <c r="AY65" s="76">
        <v>1245.14</v>
      </c>
      <c r="AZ65" s="76"/>
      <c r="BA65" s="76">
        <f t="shared" si="33"/>
        <v>1245.14</v>
      </c>
      <c r="BB65" s="76">
        <v>1225</v>
      </c>
      <c r="BC65" s="76">
        <f t="shared" si="34"/>
        <v>20.1400000000001</v>
      </c>
      <c r="BD65" s="76"/>
      <c r="BE65" s="76">
        <v>40.49</v>
      </c>
      <c r="BF65" s="76">
        <v>1245.14</v>
      </c>
      <c r="BG65" s="90">
        <f>BD65+BF65+BE65</f>
        <v>1285.63</v>
      </c>
      <c r="BH65" s="90">
        <v>1233</v>
      </c>
      <c r="BI65" s="76">
        <f>BG65-BH65</f>
        <v>52.63000000000011</v>
      </c>
      <c r="BJ65" s="90">
        <v>0</v>
      </c>
      <c r="BK65" s="76">
        <v>20.55</v>
      </c>
      <c r="BL65" s="76">
        <v>1245.15</v>
      </c>
      <c r="BM65" s="90">
        <f>BJ65+BK65+BL65</f>
        <v>1265.7</v>
      </c>
      <c r="BN65" s="90">
        <f t="shared" si="41"/>
        <v>1336.53</v>
      </c>
      <c r="BO65" s="90">
        <v>1324</v>
      </c>
      <c r="BP65" s="90">
        <v>12.53</v>
      </c>
      <c r="BQ65" s="90">
        <v>1576.27</v>
      </c>
      <c r="BR65" s="90">
        <v>1576.27</v>
      </c>
      <c r="BS65" s="90"/>
      <c r="BT65" s="90"/>
      <c r="BU65" s="90"/>
      <c r="BV65" s="90"/>
      <c r="BW65" s="107"/>
      <c r="BX65" s="70"/>
      <c r="BY65" s="70"/>
      <c r="BZ65" s="70"/>
      <c r="CA65" s="70"/>
      <c r="CB65" s="70"/>
      <c r="CC65" s="107"/>
      <c r="CD65" s="70"/>
      <c r="CE65" s="90">
        <v>1576.27</v>
      </c>
      <c r="CF65" s="70"/>
      <c r="CG65" s="70"/>
      <c r="CH65" s="70"/>
      <c r="CI65" s="70"/>
      <c r="CJ65" s="70"/>
      <c r="CK65" s="70"/>
      <c r="CL65" s="70"/>
      <c r="CM65" s="107">
        <f t="shared" si="42"/>
        <v>4728.8099999999995</v>
      </c>
      <c r="CN65" s="70"/>
      <c r="CO65" s="70"/>
      <c r="CP65" s="107"/>
      <c r="CQ65" s="70">
        <v>1417.97</v>
      </c>
      <c r="CR65" s="70">
        <v>1418.14</v>
      </c>
      <c r="CS65" s="70">
        <v>1418.14</v>
      </c>
      <c r="CT65" s="107">
        <f t="shared" si="43"/>
        <v>4254.25</v>
      </c>
      <c r="CU65" s="107"/>
      <c r="CV65" s="70"/>
      <c r="CW65" s="107"/>
      <c r="CX65" s="108"/>
    </row>
    <row r="66" spans="1:102" ht="23.25" customHeight="1" thickBot="1">
      <c r="A66" s="109">
        <v>47</v>
      </c>
      <c r="B66" s="164" t="s">
        <v>180</v>
      </c>
      <c r="C66" s="165"/>
      <c r="D66" s="166"/>
      <c r="E66" s="71" t="s">
        <v>98</v>
      </c>
      <c r="F66" s="59"/>
      <c r="G66" s="63"/>
      <c r="H66" s="63"/>
      <c r="I66" s="59"/>
      <c r="J66" s="59"/>
      <c r="K66" s="60"/>
      <c r="L66" s="93">
        <v>0</v>
      </c>
      <c r="M66" s="60"/>
      <c r="N66" s="60"/>
      <c r="O66" s="60"/>
      <c r="P66" s="60"/>
      <c r="Q66" s="60"/>
      <c r="R66" s="61"/>
      <c r="S66" s="62"/>
      <c r="T66" s="62"/>
      <c r="U66" s="62"/>
      <c r="V66" s="61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>
        <v>0</v>
      </c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>
        <v>0</v>
      </c>
      <c r="BP66" s="62"/>
      <c r="BQ66" s="90">
        <v>1576.27</v>
      </c>
      <c r="BR66" s="90">
        <v>1576.27</v>
      </c>
      <c r="BS66" s="62"/>
      <c r="BT66" s="62"/>
      <c r="BU66" s="62"/>
      <c r="BV66" s="70"/>
      <c r="BW66" s="107"/>
      <c r="BX66" s="70"/>
      <c r="BY66" s="70"/>
      <c r="BZ66" s="70"/>
      <c r="CA66" s="70"/>
      <c r="CB66" s="70"/>
      <c r="CC66" s="107"/>
      <c r="CD66" s="70"/>
      <c r="CE66" s="90">
        <v>1576.27</v>
      </c>
      <c r="CF66" s="70"/>
      <c r="CG66" s="70"/>
      <c r="CH66" s="70"/>
      <c r="CI66" s="70"/>
      <c r="CJ66" s="70"/>
      <c r="CK66" s="70"/>
      <c r="CL66" s="70"/>
      <c r="CM66" s="107">
        <f t="shared" si="42"/>
        <v>4728.8099999999995</v>
      </c>
      <c r="CN66" s="70"/>
      <c r="CO66" s="70"/>
      <c r="CP66" s="107"/>
      <c r="CQ66" s="70">
        <v>1417.97</v>
      </c>
      <c r="CR66" s="70">
        <v>1418.14</v>
      </c>
      <c r="CS66" s="70">
        <v>1418.14</v>
      </c>
      <c r="CT66" s="107">
        <f t="shared" si="43"/>
        <v>4254.25</v>
      </c>
      <c r="CU66" s="107"/>
      <c r="CV66" s="70"/>
      <c r="CW66" s="107"/>
      <c r="CX66" s="108"/>
    </row>
    <row r="67" spans="1:102" ht="23.25" customHeight="1" thickBot="1">
      <c r="A67" s="109">
        <v>48</v>
      </c>
      <c r="B67" s="164" t="s">
        <v>181</v>
      </c>
      <c r="C67" s="165"/>
      <c r="D67" s="166"/>
      <c r="E67" s="71" t="s">
        <v>98</v>
      </c>
      <c r="F67" s="59"/>
      <c r="G67" s="63"/>
      <c r="H67" s="63"/>
      <c r="I67" s="59"/>
      <c r="J67" s="59"/>
      <c r="K67" s="60"/>
      <c r="L67" s="93">
        <v>0</v>
      </c>
      <c r="M67" s="60"/>
      <c r="N67" s="60"/>
      <c r="O67" s="60"/>
      <c r="P67" s="60"/>
      <c r="Q67" s="60"/>
      <c r="R67" s="61"/>
      <c r="S67" s="62"/>
      <c r="T67" s="62"/>
      <c r="U67" s="62"/>
      <c r="V67" s="61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>
        <v>0</v>
      </c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>
        <v>0</v>
      </c>
      <c r="BP67" s="62"/>
      <c r="BQ67" s="90">
        <v>1576.27</v>
      </c>
      <c r="BR67" s="90">
        <v>1576.27</v>
      </c>
      <c r="BS67" s="62"/>
      <c r="BT67" s="62"/>
      <c r="BU67" s="62"/>
      <c r="BV67" s="70"/>
      <c r="BW67" s="107"/>
      <c r="BX67" s="70"/>
      <c r="BY67" s="70"/>
      <c r="BZ67" s="70"/>
      <c r="CA67" s="70"/>
      <c r="CB67" s="70"/>
      <c r="CC67" s="107"/>
      <c r="CD67" s="70"/>
      <c r="CE67" s="90">
        <v>1576.27</v>
      </c>
      <c r="CF67" s="70"/>
      <c r="CG67" s="70"/>
      <c r="CH67" s="70"/>
      <c r="CI67" s="70"/>
      <c r="CJ67" s="70"/>
      <c r="CK67" s="70"/>
      <c r="CL67" s="70"/>
      <c r="CM67" s="107">
        <f t="shared" si="42"/>
        <v>4728.8099999999995</v>
      </c>
      <c r="CN67" s="70"/>
      <c r="CO67" s="70"/>
      <c r="CP67" s="107"/>
      <c r="CQ67" s="70">
        <v>1417.97</v>
      </c>
      <c r="CR67" s="70">
        <v>1418.14</v>
      </c>
      <c r="CS67" s="70">
        <v>1418.14</v>
      </c>
      <c r="CT67" s="107">
        <f t="shared" si="43"/>
        <v>4254.25</v>
      </c>
      <c r="CU67" s="107"/>
      <c r="CV67" s="70"/>
      <c r="CW67" s="107"/>
      <c r="CX67" s="108"/>
    </row>
    <row r="68" spans="1:102" ht="23.25" customHeight="1" thickBot="1">
      <c r="A68" s="109">
        <v>49</v>
      </c>
      <c r="B68" s="164" t="s">
        <v>8</v>
      </c>
      <c r="C68" s="165"/>
      <c r="D68" s="166"/>
      <c r="E68" s="71" t="s">
        <v>98</v>
      </c>
      <c r="F68" s="59"/>
      <c r="G68" s="63"/>
      <c r="H68" s="63"/>
      <c r="I68" s="59"/>
      <c r="J68" s="59"/>
      <c r="K68" s="60"/>
      <c r="L68" s="93">
        <v>0</v>
      </c>
      <c r="M68" s="60"/>
      <c r="N68" s="60"/>
      <c r="O68" s="60"/>
      <c r="P68" s="60"/>
      <c r="Q68" s="60"/>
      <c r="R68" s="61"/>
      <c r="S68" s="62"/>
      <c r="T68" s="62"/>
      <c r="U68" s="62"/>
      <c r="V68" s="61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>
        <v>0</v>
      </c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>
        <v>0</v>
      </c>
      <c r="BP68" s="62"/>
      <c r="BQ68" s="90">
        <v>1576.27</v>
      </c>
      <c r="BR68" s="90">
        <v>1576.27</v>
      </c>
      <c r="BS68" s="62"/>
      <c r="BT68" s="62"/>
      <c r="BU68" s="62"/>
      <c r="BV68" s="70"/>
      <c r="BW68" s="107"/>
      <c r="BX68" s="70"/>
      <c r="BY68" s="70"/>
      <c r="BZ68" s="70"/>
      <c r="CA68" s="70"/>
      <c r="CB68" s="70"/>
      <c r="CC68" s="107"/>
      <c r="CD68" s="70"/>
      <c r="CE68" s="90">
        <v>1576.27</v>
      </c>
      <c r="CF68" s="70"/>
      <c r="CG68" s="70"/>
      <c r="CH68" s="70"/>
      <c r="CI68" s="70"/>
      <c r="CJ68" s="70"/>
      <c r="CK68" s="70"/>
      <c r="CL68" s="70"/>
      <c r="CM68" s="107">
        <f t="shared" si="42"/>
        <v>4728.8099999999995</v>
      </c>
      <c r="CN68" s="70"/>
      <c r="CO68" s="70"/>
      <c r="CP68" s="107"/>
      <c r="CQ68" s="70">
        <v>1417.97</v>
      </c>
      <c r="CR68" s="70">
        <v>1418.14</v>
      </c>
      <c r="CS68" s="70">
        <v>1418.14</v>
      </c>
      <c r="CT68" s="107">
        <f t="shared" si="43"/>
        <v>4254.25</v>
      </c>
      <c r="CU68" s="107"/>
      <c r="CV68" s="70"/>
      <c r="CW68" s="107"/>
      <c r="CX68" s="108"/>
    </row>
    <row r="69" spans="1:102" ht="23.25" customHeight="1" thickBot="1">
      <c r="A69" s="124">
        <v>50</v>
      </c>
      <c r="B69" s="167" t="s">
        <v>182</v>
      </c>
      <c r="C69" s="168"/>
      <c r="D69" s="169"/>
      <c r="E69" s="71" t="s">
        <v>98</v>
      </c>
      <c r="F69" s="59"/>
      <c r="G69" s="63"/>
      <c r="H69" s="63"/>
      <c r="I69" s="59"/>
      <c r="J69" s="59"/>
      <c r="K69" s="60"/>
      <c r="L69" s="93">
        <v>0</v>
      </c>
      <c r="M69" s="60"/>
      <c r="N69" s="60"/>
      <c r="O69" s="60"/>
      <c r="P69" s="60"/>
      <c r="Q69" s="60"/>
      <c r="R69" s="61"/>
      <c r="S69" s="62"/>
      <c r="T69" s="62"/>
      <c r="U69" s="62"/>
      <c r="V69" s="61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>
        <v>0</v>
      </c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>
        <v>0</v>
      </c>
      <c r="BP69" s="62"/>
      <c r="BQ69" s="90">
        <v>1576.27</v>
      </c>
      <c r="BR69" s="90">
        <v>1576.27</v>
      </c>
      <c r="BS69" s="62"/>
      <c r="BT69" s="62"/>
      <c r="BU69" s="62"/>
      <c r="BV69" s="70"/>
      <c r="BW69" s="107"/>
      <c r="BX69" s="70"/>
      <c r="BY69" s="70"/>
      <c r="BZ69" s="70"/>
      <c r="CA69" s="70"/>
      <c r="CB69" s="70"/>
      <c r="CC69" s="107"/>
      <c r="CD69" s="70"/>
      <c r="CE69" s="90">
        <v>1576.27</v>
      </c>
      <c r="CF69" s="70"/>
      <c r="CG69" s="70"/>
      <c r="CH69" s="70"/>
      <c r="CI69" s="70"/>
      <c r="CJ69" s="70"/>
      <c r="CK69" s="70"/>
      <c r="CL69" s="70"/>
      <c r="CM69" s="107">
        <f t="shared" si="42"/>
        <v>4728.8099999999995</v>
      </c>
      <c r="CN69" s="70"/>
      <c r="CO69" s="70"/>
      <c r="CP69" s="107"/>
      <c r="CQ69" s="70">
        <v>1417.97</v>
      </c>
      <c r="CR69" s="70">
        <v>1418.14</v>
      </c>
      <c r="CS69" s="70">
        <v>1418.14</v>
      </c>
      <c r="CT69" s="107">
        <f t="shared" si="43"/>
        <v>4254.25</v>
      </c>
      <c r="CU69" s="107"/>
      <c r="CV69" s="70"/>
      <c r="CW69" s="107"/>
      <c r="CX69" s="108"/>
    </row>
    <row r="70" spans="1:102" ht="19.5" customHeight="1" thickBot="1">
      <c r="A70" s="182" t="s">
        <v>37</v>
      </c>
      <c r="B70" s="183"/>
      <c r="C70" s="183"/>
      <c r="D70" s="184"/>
      <c r="E70" s="96"/>
      <c r="F70" s="94">
        <f aca="true" t="shared" si="44" ref="F70:O70">SUM(F9:F65)</f>
        <v>51116.6</v>
      </c>
      <c r="G70" s="94" t="e">
        <f t="shared" si="44"/>
        <v>#REF!</v>
      </c>
      <c r="H70" s="94">
        <f t="shared" si="44"/>
        <v>52035.4</v>
      </c>
      <c r="I70" s="94">
        <f t="shared" si="44"/>
        <v>54364.4</v>
      </c>
      <c r="J70" s="94" t="e">
        <f t="shared" si="44"/>
        <v>#REF!</v>
      </c>
      <c r="K70" s="94">
        <f>SUM(K9:K65)</f>
        <v>69973</v>
      </c>
      <c r="L70" s="94">
        <f>SUM(L9:L65)</f>
        <v>67914</v>
      </c>
      <c r="M70" s="94">
        <f>SUM(M9:M65)</f>
        <v>2059</v>
      </c>
      <c r="N70" s="94">
        <f>SUM(N9:N65)</f>
        <v>2012.5200000000011</v>
      </c>
      <c r="O70" s="95">
        <f t="shared" si="44"/>
        <v>69973</v>
      </c>
      <c r="P70" s="95">
        <f aca="true" t="shared" si="45" ref="P70:AF70">SUM(P9:P65)</f>
        <v>5436.419999999999</v>
      </c>
      <c r="Q70" s="95">
        <f t="shared" si="45"/>
        <v>5114.949999999997</v>
      </c>
      <c r="R70" s="95">
        <f t="shared" si="45"/>
        <v>65334.34999999999</v>
      </c>
      <c r="S70" s="95">
        <f t="shared" si="45"/>
        <v>64319.8</v>
      </c>
      <c r="T70" s="95">
        <f t="shared" si="45"/>
        <v>67523.17000000001</v>
      </c>
      <c r="U70" s="95">
        <f t="shared" si="45"/>
        <v>4688.549999999998</v>
      </c>
      <c r="V70" s="95">
        <f t="shared" si="45"/>
        <v>60151.47999999996</v>
      </c>
      <c r="W70" s="95">
        <f t="shared" si="45"/>
        <v>59263</v>
      </c>
      <c r="X70" s="95">
        <f t="shared" si="45"/>
        <v>4562.479999999998</v>
      </c>
      <c r="Y70" s="95">
        <f t="shared" si="45"/>
        <v>5577.029999999997</v>
      </c>
      <c r="Z70" s="95">
        <f t="shared" si="45"/>
        <v>5674.4</v>
      </c>
      <c r="AA70" s="95">
        <f t="shared" si="45"/>
        <v>7999.759999999997</v>
      </c>
      <c r="AB70" s="95">
        <f t="shared" si="45"/>
        <v>62130.639999999956</v>
      </c>
      <c r="AC70" s="95">
        <f t="shared" si="45"/>
        <v>68456.79999999997</v>
      </c>
      <c r="AD70" s="95">
        <f t="shared" si="45"/>
        <v>67362</v>
      </c>
      <c r="AE70" s="95">
        <f t="shared" si="45"/>
        <v>4768.799999999998</v>
      </c>
      <c r="AF70" s="95">
        <f t="shared" si="45"/>
        <v>71985.52</v>
      </c>
      <c r="AG70" s="95">
        <f aca="true" t="shared" si="46" ref="AG70:BP70">SUM(AG9:AG65)</f>
        <v>71069</v>
      </c>
      <c r="AH70" s="95">
        <f t="shared" si="46"/>
        <v>916.5200000000016</v>
      </c>
      <c r="AI70" s="95">
        <f t="shared" si="46"/>
        <v>966.9300000000004</v>
      </c>
      <c r="AJ70" s="95">
        <f t="shared" si="46"/>
        <v>69998.81000000003</v>
      </c>
      <c r="AK70" s="95">
        <f t="shared" si="46"/>
        <v>62794.91999999996</v>
      </c>
      <c r="AL70" s="95">
        <f t="shared" si="46"/>
        <v>62071</v>
      </c>
      <c r="AM70" s="95">
        <f t="shared" si="46"/>
        <v>723.9199999999992</v>
      </c>
      <c r="AN70" s="95">
        <f t="shared" si="46"/>
        <v>5492.7199999999975</v>
      </c>
      <c r="AO70" s="95">
        <f t="shared" si="46"/>
        <v>1813.2000000000003</v>
      </c>
      <c r="AP70" s="95">
        <f t="shared" si="46"/>
        <v>62794.4</v>
      </c>
      <c r="AQ70" s="95">
        <f t="shared" si="46"/>
        <v>64607.599999999984</v>
      </c>
      <c r="AR70" s="95">
        <f t="shared" si="46"/>
        <v>63742.00000000001</v>
      </c>
      <c r="AS70" s="95">
        <f t="shared" si="46"/>
        <v>865.5999999999995</v>
      </c>
      <c r="AT70" s="95">
        <f t="shared" si="46"/>
        <v>62794.560000000005</v>
      </c>
      <c r="AU70" s="95">
        <f t="shared" si="46"/>
        <v>62209.8</v>
      </c>
      <c r="AV70" s="95">
        <f t="shared" si="46"/>
        <v>584.7599999999995</v>
      </c>
      <c r="AW70" s="95">
        <f t="shared" si="46"/>
        <v>1450.359999999999</v>
      </c>
      <c r="AX70" s="95">
        <f t="shared" si="46"/>
        <v>199964.62000000005</v>
      </c>
      <c r="AY70" s="95">
        <f t="shared" si="46"/>
        <v>63066.179999999986</v>
      </c>
      <c r="AZ70" s="95">
        <f t="shared" si="46"/>
        <v>1722.56</v>
      </c>
      <c r="BA70" s="95">
        <f t="shared" si="46"/>
        <v>64788.73999999999</v>
      </c>
      <c r="BB70" s="95">
        <f t="shared" si="46"/>
        <v>62986.00000000001</v>
      </c>
      <c r="BC70" s="95" t="e">
        <f t="shared" si="46"/>
        <v>#REF!</v>
      </c>
      <c r="BD70" s="95">
        <f t="shared" si="46"/>
        <v>2435.3800000000006</v>
      </c>
      <c r="BE70" s="95">
        <f t="shared" si="46"/>
        <v>2116.5799999999995</v>
      </c>
      <c r="BF70" s="95">
        <f t="shared" si="46"/>
        <v>65085.27999999999</v>
      </c>
      <c r="BG70" s="95">
        <f t="shared" si="46"/>
        <v>69637.23999999999</v>
      </c>
      <c r="BH70" s="95">
        <f t="shared" si="46"/>
        <v>68288.20000000001</v>
      </c>
      <c r="BI70" s="95">
        <f t="shared" si="46"/>
        <v>1349.0400000000045</v>
      </c>
      <c r="BJ70" s="95">
        <f t="shared" si="46"/>
        <v>2529.53</v>
      </c>
      <c r="BK70" s="95">
        <f t="shared" si="46"/>
        <v>1075.7699999999995</v>
      </c>
      <c r="BL70" s="95">
        <f t="shared" si="46"/>
        <v>65085.12000000004</v>
      </c>
      <c r="BM70" s="95">
        <f t="shared" si="46"/>
        <v>68690.41999999998</v>
      </c>
      <c r="BN70" s="95">
        <f t="shared" si="46"/>
        <v>70965.74000000003</v>
      </c>
      <c r="BO70" s="95">
        <f t="shared" si="46"/>
        <v>68840</v>
      </c>
      <c r="BP70" s="95">
        <f t="shared" si="46"/>
        <v>2125.7400000000016</v>
      </c>
      <c r="BQ70" s="95">
        <v>93000</v>
      </c>
      <c r="BR70" s="95">
        <f>SUM(BR9:BR69)</f>
        <v>93000.00000000003</v>
      </c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>
        <f>SUM(CE9:CE69)</f>
        <v>93000.00000000003</v>
      </c>
      <c r="CF70" s="95"/>
      <c r="CG70" s="95"/>
      <c r="CH70" s="95"/>
      <c r="CI70" s="95"/>
      <c r="CJ70" s="95"/>
      <c r="CK70" s="95"/>
      <c r="CL70" s="95"/>
      <c r="CM70" s="95">
        <f>SUM(CM9:CM69)</f>
        <v>278999.99999999994</v>
      </c>
      <c r="CN70" s="95"/>
      <c r="CO70" s="95"/>
      <c r="CP70" s="95"/>
      <c r="CQ70" s="95">
        <f>SUM(CQ9:CQ69)</f>
        <v>83660.00000000004</v>
      </c>
      <c r="CR70" s="95">
        <f>SUM(CR9:CR69)</f>
        <v>83669.99999999997</v>
      </c>
      <c r="CS70" s="95">
        <f>SUM(CS9:CS69)</f>
        <v>83669.99999999997</v>
      </c>
      <c r="CT70" s="95">
        <f>SUM(CT9:CT69)</f>
        <v>251000</v>
      </c>
      <c r="CU70" s="95"/>
      <c r="CV70" s="95"/>
      <c r="CW70" s="95"/>
      <c r="CX70" s="97"/>
    </row>
    <row r="71" spans="1:102" ht="21" customHeight="1">
      <c r="A71" s="87" t="s">
        <v>48</v>
      </c>
      <c r="B71" s="87"/>
      <c r="C71" s="87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 t="s">
        <v>59</v>
      </c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4" t="s">
        <v>117</v>
      </c>
      <c r="BC71" s="84" t="s">
        <v>117</v>
      </c>
      <c r="BF71" s="88"/>
      <c r="BG71" s="88"/>
      <c r="BH71" s="88"/>
      <c r="BI71" s="88"/>
      <c r="BJ71" s="88" t="s">
        <v>59</v>
      </c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 t="s">
        <v>193</v>
      </c>
      <c r="CG71" s="88"/>
      <c r="CH71" s="88" t="s">
        <v>196</v>
      </c>
      <c r="CI71" s="88"/>
      <c r="CJ71" s="88" t="s">
        <v>195</v>
      </c>
      <c r="CK71" s="88"/>
      <c r="CL71" s="88" t="s">
        <v>117</v>
      </c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</row>
    <row r="72" spans="1:102" ht="21" customHeight="1">
      <c r="A72" s="201" t="s">
        <v>163</v>
      </c>
      <c r="B72" s="201"/>
      <c r="C72" s="201"/>
      <c r="D72" s="201"/>
      <c r="E72" s="78"/>
      <c r="G72" s="89"/>
      <c r="I72" s="89"/>
      <c r="J72" s="89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 t="s">
        <v>118</v>
      </c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9" t="s">
        <v>118</v>
      </c>
      <c r="AZ72" s="89"/>
      <c r="BA72" s="89"/>
      <c r="BB72" s="89"/>
      <c r="BC72" s="89" t="s">
        <v>118</v>
      </c>
      <c r="BD72" s="89"/>
      <c r="BE72" s="89"/>
      <c r="BF72" s="88"/>
      <c r="BG72" s="88"/>
      <c r="BH72" s="88"/>
      <c r="BI72" s="88"/>
      <c r="BJ72" s="88" t="s">
        <v>118</v>
      </c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 t="s">
        <v>190</v>
      </c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</row>
    <row r="73" ht="25.5" customHeight="1"/>
    <row r="74" spans="1:2" ht="13.5" customHeight="1">
      <c r="A74" s="54"/>
      <c r="B74" s="85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4" ht="13.5" customHeight="1"/>
    <row r="96" ht="13.5" customHeight="1"/>
    <row r="98" ht="13.5" customHeight="1"/>
    <row r="100" ht="13.5" customHeight="1"/>
    <row r="102" ht="13.5" customHeight="1"/>
    <row r="104" ht="13.5" customHeight="1"/>
    <row r="106" ht="13.5" customHeight="1"/>
  </sheetData>
  <sheetProtection/>
  <mergeCells count="319">
    <mergeCell ref="BM31:BM32"/>
    <mergeCell ref="BV7:BV8"/>
    <mergeCell ref="BN31:BN32"/>
    <mergeCell ref="BP31:BP32"/>
    <mergeCell ref="BO31:BO32"/>
    <mergeCell ref="BR31:BR32"/>
    <mergeCell ref="BU31:BU32"/>
    <mergeCell ref="BN7:BN8"/>
    <mergeCell ref="BS7:BS8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BE31:BE32"/>
    <mergeCell ref="BF31:BF32"/>
    <mergeCell ref="AQ31:AQ32"/>
    <mergeCell ref="AS31:AS32"/>
    <mergeCell ref="AT31:AT32"/>
    <mergeCell ref="AU31:AU32"/>
    <mergeCell ref="AV31:AV32"/>
    <mergeCell ref="AZ31:AZ32"/>
    <mergeCell ref="CV31:CV32"/>
    <mergeCell ref="CW31:CW32"/>
    <mergeCell ref="CX31:CX32"/>
    <mergeCell ref="F31:F32"/>
    <mergeCell ref="G31:G32"/>
    <mergeCell ref="H31:H32"/>
    <mergeCell ref="I31:I32"/>
    <mergeCell ref="J31:J32"/>
    <mergeCell ref="K31:K32"/>
    <mergeCell ref="M31:M32"/>
    <mergeCell ref="CJ31:CJ32"/>
    <mergeCell ref="U31:U32"/>
    <mergeCell ref="V31:V32"/>
    <mergeCell ref="W31:W32"/>
    <mergeCell ref="X31:X32"/>
    <mergeCell ref="Y31:Y32"/>
    <mergeCell ref="Z31:Z32"/>
    <mergeCell ref="AF31:AF32"/>
    <mergeCell ref="AH31:AH32"/>
    <mergeCell ref="AI31:AI32"/>
    <mergeCell ref="R31:R32"/>
    <mergeCell ref="S31:S32"/>
    <mergeCell ref="O31:O32"/>
    <mergeCell ref="P31:P32"/>
    <mergeCell ref="T31:T32"/>
    <mergeCell ref="CF31:CF32"/>
    <mergeCell ref="AG31:AG32"/>
    <mergeCell ref="AR31:AR32"/>
    <mergeCell ref="AO31:AO32"/>
    <mergeCell ref="AP31:AP32"/>
    <mergeCell ref="A31:A32"/>
    <mergeCell ref="B31:D32"/>
    <mergeCell ref="E31:E32"/>
    <mergeCell ref="L31:L32"/>
    <mergeCell ref="N31:N32"/>
    <mergeCell ref="Q31:Q32"/>
    <mergeCell ref="CT7:CT8"/>
    <mergeCell ref="CF59:CF60"/>
    <mergeCell ref="CH59:CH60"/>
    <mergeCell ref="CJ59:CJ60"/>
    <mergeCell ref="CN59:CN60"/>
    <mergeCell ref="CT59:CT60"/>
    <mergeCell ref="CL31:CL32"/>
    <mergeCell ref="CN31:CN32"/>
    <mergeCell ref="CT31:CT32"/>
    <mergeCell ref="CH31:CH32"/>
    <mergeCell ref="BN59:BN60"/>
    <mergeCell ref="BX7:BX8"/>
    <mergeCell ref="CB7:CB8"/>
    <mergeCell ref="CF7:CF8"/>
    <mergeCell ref="BR7:BR8"/>
    <mergeCell ref="BR59:BR60"/>
    <mergeCell ref="BP7:BP8"/>
    <mergeCell ref="BO59:BO60"/>
    <mergeCell ref="BP59:BP60"/>
    <mergeCell ref="BW7:BW8"/>
    <mergeCell ref="CW59:CW60"/>
    <mergeCell ref="CE7:CE8"/>
    <mergeCell ref="CW7:CW8"/>
    <mergeCell ref="CL7:CL8"/>
    <mergeCell ref="CH7:CH8"/>
    <mergeCell ref="CJ7:CJ8"/>
    <mergeCell ref="CN7:CN8"/>
    <mergeCell ref="CV7:CV8"/>
    <mergeCell ref="CV59:CV60"/>
    <mergeCell ref="CE31:CE32"/>
    <mergeCell ref="AW7:AW8"/>
    <mergeCell ref="AX59:AX60"/>
    <mergeCell ref="AY59:AY60"/>
    <mergeCell ref="AX31:AX32"/>
    <mergeCell ref="AY31:AY32"/>
    <mergeCell ref="AW59:AW60"/>
    <mergeCell ref="AW31:AW32"/>
    <mergeCell ref="BK59:BK60"/>
    <mergeCell ref="BL59:BL60"/>
    <mergeCell ref="BJ59:BJ60"/>
    <mergeCell ref="BB59:BB60"/>
    <mergeCell ref="BC59:BC60"/>
    <mergeCell ref="BD59:BD60"/>
    <mergeCell ref="BE59:BE60"/>
    <mergeCell ref="AQ59:AQ60"/>
    <mergeCell ref="AR59:AR60"/>
    <mergeCell ref="AS59:AS60"/>
    <mergeCell ref="BM59:BM60"/>
    <mergeCell ref="BF59:BF60"/>
    <mergeCell ref="BG59:BG60"/>
    <mergeCell ref="BH59:BH60"/>
    <mergeCell ref="BI59:BI60"/>
    <mergeCell ref="AZ59:AZ60"/>
    <mergeCell ref="BA59:BA60"/>
    <mergeCell ref="AU59:AU60"/>
    <mergeCell ref="AV59:AV60"/>
    <mergeCell ref="J7:J8"/>
    <mergeCell ref="Q7:Q8"/>
    <mergeCell ref="T7:T8"/>
    <mergeCell ref="AT7:AT8"/>
    <mergeCell ref="AB7:AB8"/>
    <mergeCell ref="AJ7:AJ8"/>
    <mergeCell ref="AK7:AK8"/>
    <mergeCell ref="AP59:AP60"/>
    <mergeCell ref="U7:U8"/>
    <mergeCell ref="CX7:CX8"/>
    <mergeCell ref="BL7:BL8"/>
    <mergeCell ref="BF7:BF8"/>
    <mergeCell ref="BA7:BA8"/>
    <mergeCell ref="BB7:BB8"/>
    <mergeCell ref="BG7:BG8"/>
    <mergeCell ref="BE7:BE8"/>
    <mergeCell ref="AX7:AX8"/>
    <mergeCell ref="AY7:AY8"/>
    <mergeCell ref="BC7:BC8"/>
    <mergeCell ref="BD7:BD8"/>
    <mergeCell ref="BM7:BM8"/>
    <mergeCell ref="B21:D21"/>
    <mergeCell ref="B9:D9"/>
    <mergeCell ref="B10:D10"/>
    <mergeCell ref="B14:D14"/>
    <mergeCell ref="B17:D17"/>
    <mergeCell ref="AP7:AP8"/>
    <mergeCell ref="R7:R8"/>
    <mergeCell ref="B34:D34"/>
    <mergeCell ref="B39:D39"/>
    <mergeCell ref="B13:D13"/>
    <mergeCell ref="B42:D42"/>
    <mergeCell ref="B41:D41"/>
    <mergeCell ref="B40:D40"/>
    <mergeCell ref="B37:D37"/>
    <mergeCell ref="B36:D36"/>
    <mergeCell ref="B38:D38"/>
    <mergeCell ref="B45:D45"/>
    <mergeCell ref="B44:D44"/>
    <mergeCell ref="B11:D11"/>
    <mergeCell ref="B35:D35"/>
    <mergeCell ref="B25:D25"/>
    <mergeCell ref="B23:D23"/>
    <mergeCell ref="B18:D18"/>
    <mergeCell ref="B26:D26"/>
    <mergeCell ref="B16:D16"/>
    <mergeCell ref="B33:D33"/>
    <mergeCell ref="A2:F2"/>
    <mergeCell ref="E7:E8"/>
    <mergeCell ref="A72:D72"/>
    <mergeCell ref="B12:D12"/>
    <mergeCell ref="B22:D22"/>
    <mergeCell ref="B20:D20"/>
    <mergeCell ref="B15:D15"/>
    <mergeCell ref="B47:D47"/>
    <mergeCell ref="B46:D46"/>
    <mergeCell ref="B43:D43"/>
    <mergeCell ref="B49:D49"/>
    <mergeCell ref="B59:D60"/>
    <mergeCell ref="B48:D48"/>
    <mergeCell ref="A1:D1"/>
    <mergeCell ref="A6:D6"/>
    <mergeCell ref="A7:A8"/>
    <mergeCell ref="B7:D8"/>
    <mergeCell ref="B19:D19"/>
    <mergeCell ref="B24:D24"/>
    <mergeCell ref="B27:D27"/>
    <mergeCell ref="B63:D63"/>
    <mergeCell ref="B64:D64"/>
    <mergeCell ref="B65:D65"/>
    <mergeCell ref="B66:D66"/>
    <mergeCell ref="B51:D51"/>
    <mergeCell ref="B50:D50"/>
    <mergeCell ref="B62:D62"/>
    <mergeCell ref="O7:O8"/>
    <mergeCell ref="S7:S8"/>
    <mergeCell ref="I7:I8"/>
    <mergeCell ref="P7:P8"/>
    <mergeCell ref="V7:V8"/>
    <mergeCell ref="A70:D70"/>
    <mergeCell ref="B52:D52"/>
    <mergeCell ref="B61:D61"/>
    <mergeCell ref="B54:D54"/>
    <mergeCell ref="B53:D53"/>
    <mergeCell ref="Y7:Y8"/>
    <mergeCell ref="Z7:Z8"/>
    <mergeCell ref="AC7:AC8"/>
    <mergeCell ref="X7:X8"/>
    <mergeCell ref="AA7:AA8"/>
    <mergeCell ref="F7:F8"/>
    <mergeCell ref="H7:H8"/>
    <mergeCell ref="W7:W8"/>
    <mergeCell ref="G7:G8"/>
    <mergeCell ref="K7:K8"/>
    <mergeCell ref="AM7:AM8"/>
    <mergeCell ref="AN7:AN8"/>
    <mergeCell ref="AC59:AC60"/>
    <mergeCell ref="AD59:AD60"/>
    <mergeCell ref="AE59:AE60"/>
    <mergeCell ref="AK59:AK60"/>
    <mergeCell ref="AN31:AN32"/>
    <mergeCell ref="AM31:AM32"/>
    <mergeCell ref="AC31:AC32"/>
    <mergeCell ref="AD31:AD32"/>
    <mergeCell ref="AL7:AL8"/>
    <mergeCell ref="AG7:AG8"/>
    <mergeCell ref="AH7:AH8"/>
    <mergeCell ref="AI7:AI8"/>
    <mergeCell ref="AD7:AD8"/>
    <mergeCell ref="AB31:AB32"/>
    <mergeCell ref="AE31:AE32"/>
    <mergeCell ref="AJ31:AJ32"/>
    <mergeCell ref="AK31:AK32"/>
    <mergeCell ref="AL31:AL32"/>
    <mergeCell ref="AA31:AA32"/>
    <mergeCell ref="AH59:AH60"/>
    <mergeCell ref="AI59:AI60"/>
    <mergeCell ref="BI7:BI8"/>
    <mergeCell ref="BJ7:BJ8"/>
    <mergeCell ref="BK7:BK8"/>
    <mergeCell ref="AO7:AO8"/>
    <mergeCell ref="AQ7:AQ8"/>
    <mergeCell ref="AR7:AR8"/>
    <mergeCell ref="AU7:AU8"/>
    <mergeCell ref="AS7:AS8"/>
    <mergeCell ref="AV7:AV8"/>
    <mergeCell ref="AZ7:AZ8"/>
    <mergeCell ref="CX59:CX60"/>
    <mergeCell ref="A59:A60"/>
    <mergeCell ref="H59:H60"/>
    <mergeCell ref="I59:I60"/>
    <mergeCell ref="J59:J60"/>
    <mergeCell ref="P59:P60"/>
    <mergeCell ref="Q59:Q60"/>
    <mergeCell ref="R59:R60"/>
    <mergeCell ref="S59:S60"/>
    <mergeCell ref="T59:T60"/>
    <mergeCell ref="E59:E60"/>
    <mergeCell ref="K59:K60"/>
    <mergeCell ref="O59:O60"/>
    <mergeCell ref="AJ59:AJ60"/>
    <mergeCell ref="F59:F60"/>
    <mergeCell ref="G59:G60"/>
    <mergeCell ref="L59:L60"/>
    <mergeCell ref="M59:M60"/>
    <mergeCell ref="N59:N60"/>
    <mergeCell ref="AA59:AA60"/>
    <mergeCell ref="BU7:BU8"/>
    <mergeCell ref="BS59:BS60"/>
    <mergeCell ref="BU59:BU60"/>
    <mergeCell ref="BT59:BT60"/>
    <mergeCell ref="BT7:BT8"/>
    <mergeCell ref="BS31:BS32"/>
    <mergeCell ref="BT31:BT32"/>
    <mergeCell ref="BO7:BO8"/>
    <mergeCell ref="B67:D67"/>
    <mergeCell ref="B68:D68"/>
    <mergeCell ref="B69:D69"/>
    <mergeCell ref="BH7:BH8"/>
    <mergeCell ref="L7:L8"/>
    <mergeCell ref="M7:M8"/>
    <mergeCell ref="N7:N8"/>
    <mergeCell ref="AE7:AE8"/>
    <mergeCell ref="AF7:AF8"/>
    <mergeCell ref="BV59:BV60"/>
    <mergeCell ref="BW59:BW60"/>
    <mergeCell ref="AB59:AB60"/>
    <mergeCell ref="AL59:AL60"/>
    <mergeCell ref="AM59:AM60"/>
    <mergeCell ref="AN59:AN60"/>
    <mergeCell ref="AF59:AF60"/>
    <mergeCell ref="AG59:AG60"/>
    <mergeCell ref="AO59:AO60"/>
    <mergeCell ref="AT59:AT60"/>
    <mergeCell ref="U59:U60"/>
    <mergeCell ref="V59:V60"/>
    <mergeCell ref="W59:W60"/>
    <mergeCell ref="X59:X60"/>
    <mergeCell ref="Y59:Y60"/>
    <mergeCell ref="Z59:Z60"/>
    <mergeCell ref="BV31:BV32"/>
    <mergeCell ref="BW31:BW32"/>
    <mergeCell ref="BY31:BY32"/>
    <mergeCell ref="CL59:CL60"/>
    <mergeCell ref="BY59:BY60"/>
    <mergeCell ref="CB59:CB60"/>
    <mergeCell ref="CE59:CE60"/>
    <mergeCell ref="BX31:BX32"/>
    <mergeCell ref="CB31:CB32"/>
    <mergeCell ref="BZ31:BZ32"/>
    <mergeCell ref="CC7:CC8"/>
    <mergeCell ref="CA31:CA32"/>
    <mergeCell ref="CA59:CA60"/>
    <mergeCell ref="BX59:BX60"/>
    <mergeCell ref="BY7:BY8"/>
    <mergeCell ref="BZ7:BZ8"/>
    <mergeCell ref="BZ59:BZ60"/>
    <mergeCell ref="CA7:CA8"/>
    <mergeCell ref="CC31:CC32"/>
    <mergeCell ref="CC59:CC60"/>
  </mergeCells>
  <printOptions/>
  <pageMargins left="0.17" right="0.16" top="0.5511811023622047" bottom="0.5511811023622047" header="0.31496062992125984" footer="0.31496062992125984"/>
  <pageSetup fitToHeight="0" horizontalDpi="600" verticalDpi="600" orientation="landscape" paperSize="9" scale="68" r:id="rId1"/>
  <rowBreaks count="3" manualBreakCount="3">
    <brk id="28" max="96" man="1"/>
    <brk id="56" max="96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Hutanu</dc:creator>
  <cp:keywords/>
  <dc:description/>
  <cp:lastModifiedBy>Radu Marciuc</cp:lastModifiedBy>
  <cp:lastPrinted>2019-01-03T10:06:31Z</cp:lastPrinted>
  <dcterms:created xsi:type="dcterms:W3CDTF">2016-07-22T09:58:29Z</dcterms:created>
  <dcterms:modified xsi:type="dcterms:W3CDTF">2019-04-04T10:30:41Z</dcterms:modified>
  <cp:category/>
  <cp:version/>
  <cp:contentType/>
  <cp:contentStatus/>
</cp:coreProperties>
</file>